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4" yWindow="3831" windowWidth="12118" windowHeight="7934" tabRatio="587" firstSheet="3" activeTab="9"/>
  </bookViews>
  <sheets>
    <sheet name="заголов. часть" sheetId="1" r:id="rId1"/>
    <sheet name="текстов. часть разд.1" sheetId="2" r:id="rId2"/>
    <sheet name="раздел 2 лист1" sheetId="3" r:id="rId3"/>
    <sheet name="раздел 2 лист2" sheetId="4" r:id="rId4"/>
    <sheet name="раздел 3" sheetId="5" r:id="rId5"/>
    <sheet name="2020" sheetId="6" r:id="rId6"/>
    <sheet name="2021" sheetId="7" r:id="rId7"/>
    <sheet name="раздел 4 и 5" sheetId="8" r:id="rId8"/>
    <sheet name="раздел 6" sheetId="9" r:id="rId9"/>
    <sheet name="целевые субсидии" sheetId="10" r:id="rId10"/>
  </sheets>
  <definedNames>
    <definedName name="_xlnm.Print_Area" localSheetId="3">'раздел 2 лист2'!$A$1:$I$34</definedName>
  </definedNames>
  <calcPr fullCalcOnLoad="1"/>
</workbook>
</file>

<file path=xl/sharedStrings.xml><?xml version="1.0" encoding="utf-8"?>
<sst xmlns="http://schemas.openxmlformats.org/spreadsheetml/2006/main" count="1049" uniqueCount="345">
  <si>
    <t>Утверждаю:</t>
  </si>
  <si>
    <t>(наименование должности лица, утверждающего документ)</t>
  </si>
  <si>
    <t>(подпись)</t>
  </si>
  <si>
    <t>(расшифровка подписи)</t>
  </si>
  <si>
    <t>ПЛАН</t>
  </si>
  <si>
    <t>коды</t>
  </si>
  <si>
    <t>Формы по</t>
  </si>
  <si>
    <t>КФД</t>
  </si>
  <si>
    <t>Дата</t>
  </si>
  <si>
    <t>Наименование муниципального учреждения:</t>
  </si>
  <si>
    <t>по ОКПО</t>
  </si>
  <si>
    <t>ИНН/КПП</t>
  </si>
  <si>
    <t>Единица измерения: руб.</t>
  </si>
  <si>
    <t>по ОКЕИ</t>
  </si>
  <si>
    <t>Наименование органа, осуществляющего функции и полномочия учредителя:</t>
  </si>
  <si>
    <t>Адрес фактического местонахождения муниципального учреждения:</t>
  </si>
  <si>
    <t>I. Сведения о деятельности муниципального учреждения</t>
  </si>
  <si>
    <t>1.1.</t>
  </si>
  <si>
    <t>Цели деятельности муниципального учреждения:</t>
  </si>
  <si>
    <t>1.2.</t>
  </si>
  <si>
    <t>Виды деятельности муниципального учреждения:</t>
  </si>
  <si>
    <t>1.3.</t>
  </si>
  <si>
    <t>1.4.</t>
  </si>
  <si>
    <t>Общая балансовая стоимость недвижимого имущества:</t>
  </si>
  <si>
    <t>1.5.</t>
  </si>
  <si>
    <t>Общая балансовая стоимость движимого имущества:</t>
  </si>
  <si>
    <t>II. Показатели финансового состояния учреждения</t>
  </si>
  <si>
    <t>Наименование показателя</t>
  </si>
  <si>
    <t>Сумма</t>
  </si>
  <si>
    <t>I. Нефинансовые активы, всего:</t>
  </si>
  <si>
    <t>из них:</t>
  </si>
  <si>
    <t>Общая балансовая стоимость недвижимого муниципального имущества, всего</t>
  </si>
  <si>
    <t>в том числе:</t>
  </si>
  <si>
    <t>1.1.1.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</si>
  <si>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</si>
  <si>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1.1.2.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</si>
  <si>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</si>
  <si>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1.1.3.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</si>
  <si>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</si>
  <si>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</t>
  </si>
  <si>
    <t>Остаточная стоимость недвижимого муниципального имущества</t>
  </si>
  <si>
    <t>Общая балансовая стоимость движимого муниципального имущества, всего</t>
  </si>
  <si>
    <t>1.2.1.</t>
  </si>
  <si>
    <t>Общая балансовая стоимость особо ценного движимого имущества</t>
  </si>
  <si>
    <t>1.2.2.</t>
  </si>
  <si>
    <t>Остаточная стоимость особо ценного движимого имущества</t>
  </si>
  <si>
    <t>II. Финансовые активы, всего</t>
  </si>
  <si>
    <t>2.1.</t>
  </si>
  <si>
    <t>Дебиторская задолженность по доходам, полученным за счет средств муниципального бюджета</t>
  </si>
  <si>
    <t>2.2.</t>
  </si>
  <si>
    <t>Дебиторская задолженность по выданным авансам, полученным за счет средств муниципального бюджета, всего:</t>
  </si>
  <si>
    <t>2.2.1.</t>
  </si>
  <si>
    <t>по выданным авансам на услуги связи</t>
  </si>
  <si>
    <t>2.2.2.</t>
  </si>
  <si>
    <t>по выданным авансам на транспортные услуги</t>
  </si>
  <si>
    <t>2.2.3.</t>
  </si>
  <si>
    <t>по выданным авансам на коммунальные услуги</t>
  </si>
  <si>
    <t>2.2.4.</t>
  </si>
  <si>
    <t>по выданным авансам на услуги по содержанию имущества</t>
  </si>
  <si>
    <t>2.2.5.</t>
  </si>
  <si>
    <t>по выданным авансам на прочие услуги</t>
  </si>
  <si>
    <t>2.2.6.</t>
  </si>
  <si>
    <t>по выданным авансам на приобретение основных средств</t>
  </si>
  <si>
    <t>2.2.7.</t>
  </si>
  <si>
    <t>по выданным авансам на приобретение нематериальных активов</t>
  </si>
  <si>
    <t>2.2.8.</t>
  </si>
  <si>
    <t>по выданным авансам на приобретение непроизведенных активов</t>
  </si>
  <si>
    <t>2.2.9.</t>
  </si>
  <si>
    <t>по выданным авансам на приобретение материальных запасов</t>
  </si>
  <si>
    <t>2.2.10.</t>
  </si>
  <si>
    <t>по выданным авансам на прочие расходы</t>
  </si>
  <si>
    <t>2.3.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</si>
  <si>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</si>
  <si>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</si>
  <si>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</si>
  <si>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</si>
  <si>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</si>
  <si>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</si>
  <si>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</si>
  <si>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</si>
  <si>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</si>
  <si>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</si>
  <si>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</si>
  <si>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III. Обязательства, всего</t>
  </si>
  <si>
    <t>3.1.</t>
  </si>
  <si>
    <t>Просроченная кредиторская задолженность</t>
  </si>
  <si>
    <t>3.2.</t>
  </si>
  <si>
    <t>Кредиторская задолженность по расчетам с поставщиками и подрядчиками за счет средств муниципального бюджета, всего:</t>
  </si>
  <si>
    <t>3.2.1.</t>
  </si>
  <si>
    <t>по начислениям на выплаты по оплате труда</t>
  </si>
  <si>
    <t>3.2.2.</t>
  </si>
  <si>
    <t>по оплате услуг связи</t>
  </si>
  <si>
    <t>3.2.3.</t>
  </si>
  <si>
    <t>по оплате транспортных услуг</t>
  </si>
  <si>
    <t>3.2.4.</t>
  </si>
  <si>
    <t>по оплате коммунальных услуг</t>
  </si>
  <si>
    <t>3.2.5.</t>
  </si>
  <si>
    <t>по оплате услуг по содержанию имущества</t>
  </si>
  <si>
    <t>3.2.6.</t>
  </si>
  <si>
    <t>по оплате прочих услуг</t>
  </si>
  <si>
    <t>3.2.7.</t>
  </si>
  <si>
    <t>по приобретению основных средств</t>
  </si>
  <si>
    <t>3.2.8.</t>
  </si>
  <si>
    <t>по приобретению нематериальных активов</t>
  </si>
  <si>
    <t>3.2.9.</t>
  </si>
  <si>
    <t>по приобретению непроизведенных активов</t>
  </si>
  <si>
    <t>3.2.10.</t>
  </si>
  <si>
    <t>по приобретению материальных запасов</t>
  </si>
  <si>
    <t>3.2.11.</t>
  </si>
  <si>
    <t>по оплате прочих расходов</t>
  </si>
  <si>
    <t>3.2.12.</t>
  </si>
  <si>
    <t>по платежам в бюджет</t>
  </si>
  <si>
    <t>3.2.13.</t>
  </si>
  <si>
    <t>по прочим расчетам с кредиторами</t>
  </si>
  <si>
    <t>3.3.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</si>
  <si>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</si>
  <si>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</si>
  <si>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</si>
  <si>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</si>
  <si>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</si>
  <si>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</si>
  <si>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</si>
  <si>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</si>
  <si>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</si>
  <si>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3.3.9.</t>
  </si>
  <si>
    <t>3.3.10.</t>
  </si>
  <si>
    <t>по приобретению ценных бумаг</t>
  </si>
  <si>
    <t>3.3.11.</t>
  </si>
  <si>
    <t>3.3.12.</t>
  </si>
  <si>
    <t>3.3.13.</t>
  </si>
  <si>
    <t>III. Показатели по поступлениям и выплатам учреждения</t>
  </si>
  <si>
    <t>муниципального учреждения</t>
  </si>
  <si>
    <t>(уполномоченное лицо)</t>
  </si>
  <si>
    <t>Главный бухгалтер</t>
  </si>
  <si>
    <t>Исполнитель</t>
  </si>
  <si>
    <t>тел.</t>
  </si>
  <si>
    <t>Управление общего образования администрации Ртищевского муниципального района</t>
  </si>
  <si>
    <t>.</t>
  </si>
  <si>
    <t>4-25-23</t>
  </si>
  <si>
    <t>Сведения</t>
  </si>
  <si>
    <t>об операциях с целевыми субсидиями, предоставленными</t>
  </si>
  <si>
    <t>от</t>
  </si>
  <si>
    <t>Муниципальное учреждение :</t>
  </si>
  <si>
    <r>
      <t xml:space="preserve">Наименование бюджета      </t>
    </r>
    <r>
      <rPr>
        <u val="single"/>
        <sz val="10"/>
        <rFont val="Arial Cyr"/>
        <family val="0"/>
      </rPr>
      <t>местный</t>
    </r>
  </si>
  <si>
    <t>Глава по БК</t>
  </si>
  <si>
    <t>Наименование органа, осуществляющего ведение лицевого счета по иным субсидиям:</t>
  </si>
  <si>
    <t>Единица измерения: руб. (с точностью до второго десятичного знака)</t>
  </si>
  <si>
    <t>(наименование иностранной валюты)</t>
  </si>
  <si>
    <t>Планируемые</t>
  </si>
  <si>
    <t>поступления</t>
  </si>
  <si>
    <t>выплаты</t>
  </si>
  <si>
    <t>код</t>
  </si>
  <si>
    <t>сумма</t>
  </si>
  <si>
    <t>Код субсидии</t>
  </si>
  <si>
    <t>Наименование субсидии</t>
  </si>
  <si>
    <t>Руководитель муниципального учреждения</t>
  </si>
  <si>
    <t>Отметка органа, осуществляющего ведение лицевого счета, о принятии настоящих сведений</t>
  </si>
  <si>
    <t>(должность)</t>
  </si>
  <si>
    <t>Финансовое управление администрации Ртищевского муниципального района</t>
  </si>
  <si>
    <t>"       "</t>
  </si>
  <si>
    <r>
      <t>"</t>
    </r>
    <r>
      <rPr>
        <u val="single"/>
        <sz val="10"/>
        <rFont val="Arial Cyr"/>
        <family val="0"/>
      </rPr>
      <t xml:space="preserve">    </t>
    </r>
    <r>
      <rPr>
        <sz val="10"/>
        <rFont val="Arial Cyr"/>
        <family val="0"/>
      </rPr>
      <t>"</t>
    </r>
  </si>
  <si>
    <t>Код по реестру участников бюджетного процесса, а также юридических лиц, не являющихся участниками бюджетного процесса</t>
  </si>
  <si>
    <t>на</t>
  </si>
  <si>
    <t>Объем финансового обеспечения, руб. (с точностью до двух знаков после запятой — 0,00)</t>
  </si>
  <si>
    <t>всего</t>
  </si>
  <si>
    <t>5.1</t>
  </si>
  <si>
    <t>100</t>
  </si>
  <si>
    <t>х</t>
  </si>
  <si>
    <t>всего:</t>
  </si>
  <si>
    <t xml:space="preserve">в том числе: </t>
  </si>
  <si>
    <t>110</t>
  </si>
  <si>
    <t>доходы от собственности</t>
  </si>
  <si>
    <t>120</t>
  </si>
  <si>
    <t>130</t>
  </si>
  <si>
    <t>140</t>
  </si>
  <si>
    <t>150</t>
  </si>
  <si>
    <t>прочие доходы</t>
  </si>
  <si>
    <t>160</t>
  </si>
  <si>
    <t>180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</si>
  <si>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</si>
  <si>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</si>
  <si>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</si>
  <si>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</si>
  <si>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</si>
  <si>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</si>
  <si>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</si>
  <si>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>220</t>
  </si>
  <si>
    <t>230</t>
  </si>
  <si>
    <t>240</t>
  </si>
  <si>
    <t>250</t>
  </si>
  <si>
    <t>260</t>
  </si>
  <si>
    <t>300</t>
  </si>
  <si>
    <t>310</t>
  </si>
  <si>
    <t>увеличение остатков средств</t>
  </si>
  <si>
    <t>прочие поступления</t>
  </si>
  <si>
    <t>320</t>
  </si>
  <si>
    <t>400</t>
  </si>
  <si>
    <t>410</t>
  </si>
  <si>
    <t>уменьшение остатков средств</t>
  </si>
  <si>
    <t>прочие выбытия</t>
  </si>
  <si>
    <t>420</t>
  </si>
  <si>
    <t>500</t>
  </si>
  <si>
    <t>600</t>
  </si>
  <si>
    <t xml:space="preserve">на </t>
  </si>
  <si>
    <t>заработная плата</t>
  </si>
  <si>
    <t>начисления на выплаты по оплате труда</t>
  </si>
  <si>
    <t>иные выплаты</t>
  </si>
  <si>
    <t>111</t>
  </si>
  <si>
    <t>119</t>
  </si>
  <si>
    <t>112</t>
  </si>
  <si>
    <t>850</t>
  </si>
  <si>
    <t>уплата налога на имущество организаций и земельного налога</t>
  </si>
  <si>
    <t>851</t>
  </si>
  <si>
    <t>852</t>
  </si>
  <si>
    <t>уплата иных платежей</t>
  </si>
  <si>
    <t>853</t>
  </si>
  <si>
    <t>000</t>
  </si>
  <si>
    <t>уплата прочих налогов, сборов</t>
  </si>
  <si>
    <t>услуги связи</t>
  </si>
  <si>
    <t>244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</si>
  <si>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</si>
  <si>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</si>
  <si>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</si>
  <si>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</si>
  <si>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243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</si>
  <si>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</si>
  <si>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</si>
  <si>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</si>
  <si>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</si>
  <si>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Сумма выплат по расходам на закупку товаров, работ и услуг, руб. (с точностью до двух знаков после запятой — 0,00)</t>
  </si>
  <si>
    <t>всего на закупки</t>
  </si>
  <si>
    <t>0001</t>
  </si>
  <si>
    <t>1001</t>
  </si>
  <si>
    <t>2001</t>
  </si>
  <si>
    <t>IV. Показатели выплат по расходам на закупку товаров, работ, услуг учреждения</t>
  </si>
  <si>
    <t>Код строки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</si>
  <si>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</si>
  <si>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</si>
  <si>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</si>
  <si>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</si>
  <si>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</si>
  <si>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</si>
  <si>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</si>
  <si>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V. Сведения о средствах, поступающих во временное распоряжение учреждения</t>
  </si>
  <si>
    <t>Сумма (тыс. руб.)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</si>
  <si>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</si>
  <si>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</si>
  <si>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</si>
  <si>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</si>
  <si>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</si>
  <si>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VI. Справочная информация</t>
  </si>
  <si>
    <t>Руководитель</t>
  </si>
  <si>
    <t>телефон</t>
  </si>
  <si>
    <t>"         "</t>
  </si>
  <si>
    <t>КОДЫ</t>
  </si>
  <si>
    <t>Форма по ОКУД</t>
  </si>
  <si>
    <t>Дата представления предыдущих Сведений</t>
  </si>
  <si>
    <t>по ОКТМО</t>
  </si>
  <si>
    <t>по ОКВ</t>
  </si>
  <si>
    <r>
      <t xml:space="preserve">" </t>
    </r>
    <r>
      <rPr>
        <u val="single"/>
        <sz val="10"/>
        <rFont val="Arial Cyr"/>
        <family val="0"/>
      </rPr>
      <t xml:space="preserve">       </t>
    </r>
    <r>
      <rPr>
        <sz val="10"/>
        <rFont val="Arial Cyr"/>
        <family val="0"/>
      </rPr>
      <t xml:space="preserve"> "</t>
    </r>
  </si>
  <si>
    <t>Код по бюджетной классификации Российской Федерации</t>
  </si>
  <si>
    <t>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осуществляется, в том числе за плату:</t>
  </si>
  <si>
    <t>Ответственный</t>
  </si>
  <si>
    <t>исполнитель</t>
  </si>
  <si>
    <t>___________</t>
  </si>
  <si>
    <t>"           "</t>
  </si>
  <si>
    <t>1 января</t>
  </si>
  <si>
    <t>реализация основных общеобразовательных программ начального общего образования;</t>
  </si>
  <si>
    <t>реализация основных общеобразовательных программ основного общего образования;</t>
  </si>
  <si>
    <t>предоставление дополнительных платных образовательных услуг.</t>
  </si>
  <si>
    <t>КОСГУ</t>
  </si>
  <si>
    <t>КВР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</si>
  <si>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</si>
  <si>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</si>
  <si>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</si>
  <si>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 (иные цели)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</si>
  <si>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</si>
  <si>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</si>
  <si>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</si>
  <si>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</si>
  <si>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местный бюджет</t>
  </si>
  <si>
    <t>областной бюджет</t>
  </si>
  <si>
    <t>Поступления от доходов, всего: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</si>
  <si>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</si>
  <si>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</si>
  <si>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</si>
  <si>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</si>
  <si>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доходы от операций с активами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</si>
  <si>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</si>
  <si>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</si>
  <si>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</si>
  <si>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</si>
  <si>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</si>
  <si>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</si>
  <si>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Выбытие финансовых активов, всего</t>
  </si>
  <si>
    <t>Год начала закупки</t>
  </si>
  <si>
    <t>в соответствии с Федеральным законом от 5 апреля 2013 г. №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</si>
  <si>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 июля 2011 г. № 223-ФЗ «О закупках товаров, работ, услуг отдельными видами юридических лиц»</t>
  </si>
  <si>
    <t>Выплаты по расходам на закупку товаров, работ, услуг всего:</t>
  </si>
  <si>
    <t>на оплату контрактов заключенных до начала очередного финансового года:</t>
  </si>
  <si>
    <t>на закупку товаров, работ, услуг по году начала закупки:</t>
  </si>
  <si>
    <t>Сумма (руб., с точностью до двух знаков после запятой — 0,00)</t>
  </si>
  <si>
    <t>реализация основных общеобразовательных программ основного общего образования.</t>
  </si>
  <si>
    <t>осуществление образовательной деятельности по образовательным программам различных видов, уровней и направлений в соответствии с видами деятельности учреждения, определенными Уставом;</t>
  </si>
  <si>
    <t>реализация основных общеобразовательных программ среднего общего образования;</t>
  </si>
  <si>
    <t>реализация дополнительных общеразвивающих программ;</t>
  </si>
  <si>
    <t>осуществление деятельности в сфере культуры, физической культуры и спорта, охраны и укрепления здоровья, отдыха.</t>
  </si>
  <si>
    <t>реализация дополнительных общеобразовательных программ;</t>
  </si>
  <si>
    <t>Муниципальное общеобразовательное учреждение "Шило-Голицынская средняя общеобразовательная школа Ртищевского района Саратовской области"</t>
  </si>
  <si>
    <t>412011, Саратовская область, Ртищевский район, село Шило-Голицыно, улица Советская, дом 20</t>
  </si>
  <si>
    <t>6446009629 / 644601001</t>
  </si>
  <si>
    <t>А.М. Сивохина</t>
  </si>
  <si>
    <t>создание групп по подготовке детей дошкольного возраста к школе.</t>
  </si>
  <si>
    <t>Финансовое обеспечение на иные цели муниципальных бюджетных учреждений (расходные материалы - ГСМ)</t>
  </si>
  <si>
    <t>Финансовое обеспечение на иные цели муниципальных бюджетных учреждений (расходные материалы - зап.части)</t>
  </si>
  <si>
    <t>Финансовое обеспечение на иные цели муниципальных бюджетных учреждений (оздоровление детей - организация отдыха в лагерях дневного пребывания)</t>
  </si>
  <si>
    <t>Предоставление питания отдельным категориям обучающихся в МОО, реализующих образовательные программы начального общего, основного общего и среднего общего образования</t>
  </si>
  <si>
    <t>3.2.14.</t>
  </si>
  <si>
    <t>по арендной плате за пользование имуществом</t>
  </si>
  <si>
    <t>Е.Е. Гладышева</t>
  </si>
  <si>
    <t>Финансовое обеспечение на иные цели муниципальных бюджетных учреждений (приобретение краски для ремонта)</t>
  </si>
  <si>
    <t>2018 г.</t>
  </si>
  <si>
    <t>Разрешенный к использованию остаток субсидии прошлых лет на начало 2019 г.</t>
  </si>
  <si>
    <t>Разрешенный к использованию остаток субсидии прошлых лет на начало 2020 г.</t>
  </si>
  <si>
    <t>Начальник управления общего образования</t>
  </si>
  <si>
    <t>С.В. Рудаева</t>
  </si>
  <si>
    <t>Финансовое обеспечение на иные цели муниципальных бюджетных учреждений (продукты питания )</t>
  </si>
  <si>
    <t>Т.В. Туркина</t>
  </si>
  <si>
    <t>ФИНАНСОВО - ХОЗЯЙСТВЕННОЙ ДЕЯТЕЛЬНОСТИ НА 201-2021 ГОДЫ</t>
  </si>
  <si>
    <t>2019г.</t>
  </si>
  <si>
    <t>социальные пособия и компенсации персоналу в денежной форме</t>
  </si>
  <si>
    <t>страхование</t>
  </si>
  <si>
    <t>услуги,работы для целей капитальных вложений</t>
  </si>
  <si>
    <t>программное обеспечение</t>
  </si>
  <si>
    <t>2021г.</t>
  </si>
  <si>
    <t>2020г.</t>
  </si>
  <si>
    <r>
      <t>на 2019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г. очередной финансовый год</t>
    </r>
  </si>
  <si>
    <t>на 2020 г.             1-ый год планового периода</t>
  </si>
  <si>
    <t>на 2021 г.       2-ой год планового периода</t>
  </si>
  <si>
    <t>2019</t>
  </si>
  <si>
    <t>муниципальному учреждению на 2019-2021 годы</t>
  </si>
  <si>
    <t>01 декабря</t>
  </si>
  <si>
    <t>Разрешенный к использованию остаток субсидии прошлых лет на начало 2021 г.</t>
  </si>
  <si>
    <t>2019 г.</t>
  </si>
  <si>
    <r>
      <t>19</t>
    </r>
    <r>
      <rPr>
        <sz val="10"/>
        <rFont val="Arial Cyr"/>
        <family val="0"/>
      </rPr>
      <t xml:space="preserve"> г.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</si>
</sst>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[&lt;=9999999]###\-####;\(###\)\ ###\-####"/>
    <numFmt numFmtId="180" formatCode="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name val="Franklin Gothic Heavy"/>
      <family val="2"/>
    </font>
    <font>
      <u val="single"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5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22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Alignment="1">
      <alignment horizontal="right" vertical="center"/>
    </xf>
    <xf numFmtId="0" fontId="0" fillId="0" borderId="0" xfId="0" applyNumberFormat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49" fontId="8" fillId="0" borderId="11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80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80" fontId="8" fillId="0" borderId="18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" fontId="0" fillId="0" borderId="11" xfId="0" applyNumberFormat="1" applyBorder="1" applyAlignment="1">
      <alignment/>
    </xf>
    <xf numFmtId="4" fontId="0" fillId="0" borderId="11" xfId="0" applyNumberFormat="1" applyBorder="1" applyAlignment="1">
      <alignment horizontal="center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15" fillId="33" borderId="11" xfId="0" applyFont="1" applyFill="1" applyBorder="1" applyAlignment="1">
      <alignment/>
    </xf>
    <xf numFmtId="49" fontId="15" fillId="33" borderId="11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4" fontId="0" fillId="2" borderId="11" xfId="0" applyNumberFormat="1" applyFill="1" applyBorder="1" applyAlignment="1">
      <alignment horizontal="center"/>
    </xf>
    <xf numFmtId="4" fontId="3" fillId="2" borderId="21" xfId="0" applyNumberFormat="1" applyFont="1" applyFill="1" applyBorder="1" applyAlignment="1">
      <alignment horizontal="center"/>
    </xf>
    <xf numFmtId="4" fontId="52" fillId="2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center"/>
    </xf>
    <xf numFmtId="4" fontId="17" fillId="2" borderId="21" xfId="0" applyNumberFormat="1" applyFont="1" applyFill="1" applyBorder="1" applyAlignment="1">
      <alignment horizontal="center"/>
    </xf>
    <xf numFmtId="4" fontId="2" fillId="2" borderId="11" xfId="0" applyNumberFormat="1" applyFont="1" applyFill="1" applyBorder="1" applyAlignment="1">
      <alignment horizontal="center"/>
    </xf>
    <xf numFmtId="4" fontId="2" fillId="0" borderId="11" xfId="0" applyNumberFormat="1" applyFont="1" applyBorder="1" applyAlignment="1">
      <alignment/>
    </xf>
    <xf numFmtId="49" fontId="8" fillId="0" borderId="22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49" fontId="10" fillId="2" borderId="0" xfId="0" applyNumberFormat="1" applyFont="1" applyFill="1" applyBorder="1" applyAlignment="1">
      <alignment horizontal="right"/>
    </xf>
    <xf numFmtId="49" fontId="10" fillId="4" borderId="0" xfId="0" applyNumberFormat="1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11" fillId="2" borderId="11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4" fontId="15" fillId="33" borderId="11" xfId="0" applyNumberFormat="1" applyFont="1" applyFill="1" applyBorder="1" applyAlignment="1">
      <alignment horizontal="center"/>
    </xf>
    <xf numFmtId="4" fontId="15" fillId="0" borderId="11" xfId="0" applyNumberFormat="1" applyFont="1" applyFill="1" applyBorder="1" applyAlignment="1">
      <alignment horizontal="center"/>
    </xf>
    <xf numFmtId="4" fontId="8" fillId="2" borderId="11" xfId="0" applyNumberFormat="1" applyFont="1" applyFill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8" fillId="4" borderId="11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4" fontId="15" fillId="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left"/>
    </xf>
    <xf numFmtId="0" fontId="13" fillId="0" borderId="10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17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49" fontId="10" fillId="0" borderId="30" xfId="0" applyNumberFormat="1" applyFont="1" applyBorder="1" applyAlignment="1">
      <alignment horizontal="center"/>
    </xf>
    <xf numFmtId="49" fontId="10" fillId="0" borderId="31" xfId="0" applyNumberFormat="1" applyFont="1" applyBorder="1" applyAlignment="1">
      <alignment horizontal="center"/>
    </xf>
    <xf numFmtId="49" fontId="10" fillId="0" borderId="32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/>
    </xf>
    <xf numFmtId="49" fontId="10" fillId="0" borderId="3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center"/>
    </xf>
    <xf numFmtId="49" fontId="10" fillId="0" borderId="37" xfId="0" applyNumberFormat="1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10" fillId="0" borderId="39" xfId="0" applyFont="1" applyBorder="1" applyAlignment="1">
      <alignment horizontal="left"/>
    </xf>
    <xf numFmtId="49" fontId="10" fillId="0" borderId="40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41" xfId="0" applyNumberFormat="1" applyFont="1" applyBorder="1" applyAlignment="1">
      <alignment horizontal="center"/>
    </xf>
    <xf numFmtId="49" fontId="10" fillId="0" borderId="42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43" xfId="0" applyNumberFormat="1" applyFont="1" applyBorder="1" applyAlignment="1">
      <alignment horizontal="center"/>
    </xf>
    <xf numFmtId="49" fontId="10" fillId="0" borderId="44" xfId="0" applyNumberFormat="1" applyFont="1" applyBorder="1" applyAlignment="1">
      <alignment horizontal="center"/>
    </xf>
    <xf numFmtId="49" fontId="10" fillId="0" borderId="45" xfId="0" applyNumberFormat="1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48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5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46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F19" sqref="F19"/>
    </sheetView>
  </sheetViews>
  <sheetFormatPr defaultColWidth="9.00390625" defaultRowHeight="12.75"/>
  <cols>
    <col min="5" max="5" width="10.125" style="0" customWidth="1"/>
    <col min="6" max="6" width="8.375" style="0" customWidth="1"/>
  </cols>
  <sheetData>
    <row r="1" spans="6:10" ht="12.75">
      <c r="F1" s="132" t="s">
        <v>0</v>
      </c>
      <c r="G1" s="132"/>
      <c r="H1" s="132"/>
      <c r="I1" s="132"/>
      <c r="J1" s="132"/>
    </row>
    <row r="2" spans="6:10" ht="14.25" customHeight="1">
      <c r="F2" s="133" t="s">
        <v>324</v>
      </c>
      <c r="G2" s="133"/>
      <c r="H2" s="133"/>
      <c r="I2" s="133"/>
      <c r="J2" s="133"/>
    </row>
    <row r="3" spans="6:10" ht="12.75">
      <c r="F3" s="135" t="s">
        <v>1</v>
      </c>
      <c r="G3" s="135"/>
      <c r="H3" s="135"/>
      <c r="I3" s="135"/>
      <c r="J3" s="135"/>
    </row>
    <row r="5" spans="6:10" ht="12.75">
      <c r="F5" s="126"/>
      <c r="G5" s="126"/>
      <c r="I5" s="126" t="s">
        <v>325</v>
      </c>
      <c r="J5" s="126"/>
    </row>
    <row r="6" spans="6:10" ht="12.75">
      <c r="F6" s="134" t="s">
        <v>2</v>
      </c>
      <c r="G6" s="134"/>
      <c r="H6" s="2"/>
      <c r="I6" s="134" t="s">
        <v>3</v>
      </c>
      <c r="J6" s="134"/>
    </row>
    <row r="7" spans="6:10" ht="12.75">
      <c r="F7" s="7"/>
      <c r="G7" s="7"/>
      <c r="H7" s="2"/>
      <c r="I7" s="7"/>
      <c r="J7" s="7"/>
    </row>
    <row r="9" spans="6:10" ht="12.75">
      <c r="F9" s="17" t="s">
        <v>159</v>
      </c>
      <c r="H9" s="126"/>
      <c r="I9" s="126"/>
      <c r="J9" t="s">
        <v>343</v>
      </c>
    </row>
    <row r="12" spans="1:10" ht="13.5">
      <c r="A12" s="4"/>
      <c r="B12" s="4"/>
      <c r="C12" s="4"/>
      <c r="D12" s="4"/>
      <c r="E12" s="127" t="s">
        <v>4</v>
      </c>
      <c r="F12" s="127"/>
      <c r="G12" s="4"/>
      <c r="H12" s="4"/>
      <c r="I12" s="4"/>
      <c r="J12" s="4"/>
    </row>
    <row r="13" spans="1:10" ht="13.5">
      <c r="A13" s="127" t="s">
        <v>328</v>
      </c>
      <c r="B13" s="127"/>
      <c r="C13" s="127"/>
      <c r="D13" s="127"/>
      <c r="E13" s="127"/>
      <c r="F13" s="127"/>
      <c r="G13" s="127"/>
      <c r="H13" s="127"/>
      <c r="I13" s="127"/>
      <c r="J13" s="127"/>
    </row>
    <row r="15" ht="12.75">
      <c r="J15" t="s">
        <v>5</v>
      </c>
    </row>
    <row r="16" ht="12.75">
      <c r="J16" t="s">
        <v>6</v>
      </c>
    </row>
    <row r="17" ht="12.75">
      <c r="J17" t="s">
        <v>7</v>
      </c>
    </row>
    <row r="18" ht="12.75">
      <c r="J18" t="s">
        <v>8</v>
      </c>
    </row>
    <row r="19" spans="2:6" ht="12.75">
      <c r="B19" s="1" t="s">
        <v>160</v>
      </c>
      <c r="C19" s="128"/>
      <c r="D19" s="129"/>
      <c r="E19" s="8">
        <v>20</v>
      </c>
      <c r="F19" s="18" t="s">
        <v>344</v>
      </c>
    </row>
    <row r="22" spans="1:10" ht="12.75">
      <c r="A22" s="13" t="s">
        <v>9</v>
      </c>
      <c r="B22" s="6"/>
      <c r="C22" s="6"/>
      <c r="D22" s="6"/>
      <c r="E22" s="6"/>
      <c r="F22" s="6"/>
      <c r="I22" t="s">
        <v>10</v>
      </c>
      <c r="J22">
        <v>36172478</v>
      </c>
    </row>
    <row r="23" spans="1:10" ht="41.25" customHeight="1">
      <c r="A23" s="125" t="s">
        <v>308</v>
      </c>
      <c r="B23" s="125"/>
      <c r="C23" s="125"/>
      <c r="D23" s="125"/>
      <c r="E23" s="125"/>
      <c r="F23" s="125"/>
      <c r="G23" s="125"/>
      <c r="H23" s="16"/>
      <c r="I23" s="16"/>
      <c r="J23" s="16"/>
    </row>
    <row r="25" spans="1:6" ht="12.75">
      <c r="A25" t="s">
        <v>11</v>
      </c>
      <c r="C25" s="126" t="s">
        <v>310</v>
      </c>
      <c r="D25" s="126"/>
      <c r="E25" s="126"/>
      <c r="F25" s="11"/>
    </row>
    <row r="26" spans="3:6" ht="12.75">
      <c r="C26" s="12"/>
      <c r="D26" s="12"/>
      <c r="E26" s="12"/>
      <c r="F26" s="11"/>
    </row>
    <row r="27" spans="1:7" ht="39.75" customHeight="1">
      <c r="A27" s="130" t="s">
        <v>161</v>
      </c>
      <c r="B27" s="130"/>
      <c r="C27" s="130"/>
      <c r="D27" s="130"/>
      <c r="E27" s="130"/>
      <c r="F27" s="131">
        <v>63393774</v>
      </c>
      <c r="G27" s="131"/>
    </row>
    <row r="29" spans="1:10" ht="12.75">
      <c r="A29" t="s">
        <v>12</v>
      </c>
      <c r="H29" s="5"/>
      <c r="I29" s="5" t="s">
        <v>13</v>
      </c>
      <c r="J29" s="1">
        <v>383</v>
      </c>
    </row>
    <row r="31" ht="12.75">
      <c r="A31" s="14" t="s">
        <v>14</v>
      </c>
    </row>
    <row r="32" spans="1:9" ht="12.75">
      <c r="A32" s="124" t="s">
        <v>136</v>
      </c>
      <c r="B32" s="124"/>
      <c r="C32" s="124"/>
      <c r="D32" s="124"/>
      <c r="E32" s="124"/>
      <c r="F32" s="124"/>
      <c r="G32" s="124"/>
      <c r="H32" s="124"/>
      <c r="I32" s="124"/>
    </row>
    <row r="34" ht="12.75">
      <c r="A34" t="s">
        <v>15</v>
      </c>
    </row>
    <row r="35" spans="1:10" ht="14.25" customHeight="1">
      <c r="A35" s="15" t="s">
        <v>309</v>
      </c>
      <c r="B35" s="3"/>
      <c r="C35" s="3"/>
      <c r="D35" s="3"/>
      <c r="E35" s="3"/>
      <c r="F35" s="3"/>
      <c r="G35" s="3"/>
      <c r="H35" s="3"/>
      <c r="I35" s="3"/>
      <c r="J35" s="3"/>
    </row>
  </sheetData>
  <sheetProtection/>
  <mergeCells count="16">
    <mergeCell ref="F1:J1"/>
    <mergeCell ref="F2:J2"/>
    <mergeCell ref="F5:G5"/>
    <mergeCell ref="F6:G6"/>
    <mergeCell ref="I5:J5"/>
    <mergeCell ref="I6:J6"/>
    <mergeCell ref="F3:J3"/>
    <mergeCell ref="A32:I32"/>
    <mergeCell ref="A23:G23"/>
    <mergeCell ref="H9:I9"/>
    <mergeCell ref="E12:F12"/>
    <mergeCell ref="A13:J13"/>
    <mergeCell ref="C19:D19"/>
    <mergeCell ref="C25:E25"/>
    <mergeCell ref="A27:E27"/>
    <mergeCell ref="F27:G27"/>
  </mergeCells>
  <printOptions/>
  <pageMargins left="0.5905511811023623" right="0.1968503937007874" top="0.984251968503937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4" max="4" width="4.875" style="0" customWidth="1"/>
    <col min="5" max="5" width="10.75390625" style="0" customWidth="1"/>
    <col min="7" max="7" width="8.375" style="0" customWidth="1"/>
    <col min="9" max="9" width="11.25390625" style="0" customWidth="1"/>
    <col min="10" max="10" width="12.00390625" style="0" bestFit="1" customWidth="1"/>
    <col min="13" max="13" width="10.125" style="0" customWidth="1"/>
    <col min="17" max="17" width="10.125" style="0" customWidth="1"/>
  </cols>
  <sheetData>
    <row r="1" spans="6:10" ht="12.75">
      <c r="F1" s="132" t="s">
        <v>0</v>
      </c>
      <c r="G1" s="132"/>
      <c r="H1" s="132"/>
      <c r="I1" s="132"/>
      <c r="J1" s="132"/>
    </row>
    <row r="2" spans="6:10" ht="15.75" customHeight="1">
      <c r="F2" s="133" t="s">
        <v>324</v>
      </c>
      <c r="G2" s="133"/>
      <c r="H2" s="133"/>
      <c r="I2" s="133"/>
      <c r="J2" s="133"/>
    </row>
    <row r="3" spans="6:10" ht="12.75">
      <c r="F3" s="135" t="s">
        <v>1</v>
      </c>
      <c r="G3" s="135"/>
      <c r="H3" s="135"/>
      <c r="I3" s="135"/>
      <c r="J3" s="135"/>
    </row>
    <row r="5" spans="6:10" ht="12.75">
      <c r="F5" s="126"/>
      <c r="G5" s="126"/>
      <c r="I5" s="126" t="s">
        <v>325</v>
      </c>
      <c r="J5" s="126"/>
    </row>
    <row r="6" spans="6:10" ht="12.75">
      <c r="F6" s="134" t="s">
        <v>2</v>
      </c>
      <c r="G6" s="134"/>
      <c r="H6" s="2"/>
      <c r="I6" s="134" t="s">
        <v>3</v>
      </c>
      <c r="J6" s="134"/>
    </row>
    <row r="7" spans="6:10" ht="12.75">
      <c r="F7" s="7"/>
      <c r="G7" s="7"/>
      <c r="H7" s="2"/>
      <c r="I7" s="7"/>
      <c r="J7" s="7"/>
    </row>
    <row r="9" spans="6:10" ht="12.75">
      <c r="F9" s="17" t="s">
        <v>265</v>
      </c>
      <c r="H9" s="126"/>
      <c r="I9" s="126"/>
      <c r="J9" t="s">
        <v>343</v>
      </c>
    </row>
    <row r="11" spans="1:9" ht="13.5">
      <c r="A11" s="19"/>
      <c r="B11" s="19"/>
      <c r="C11" s="138" t="s">
        <v>139</v>
      </c>
      <c r="D11" s="138"/>
      <c r="E11" s="138"/>
      <c r="F11" s="138"/>
      <c r="G11" s="138"/>
      <c r="H11" s="19"/>
      <c r="I11" s="19"/>
    </row>
    <row r="12" spans="1:9" ht="13.5">
      <c r="A12" s="138" t="s">
        <v>140</v>
      </c>
      <c r="B12" s="138"/>
      <c r="C12" s="138"/>
      <c r="D12" s="138"/>
      <c r="E12" s="138"/>
      <c r="F12" s="138"/>
      <c r="G12" s="138"/>
      <c r="H12" s="138"/>
      <c r="I12" s="138"/>
    </row>
    <row r="13" spans="1:9" ht="13.5">
      <c r="A13" s="138" t="s">
        <v>340</v>
      </c>
      <c r="B13" s="138"/>
      <c r="C13" s="138"/>
      <c r="D13" s="138"/>
      <c r="E13" s="138"/>
      <c r="F13" s="138"/>
      <c r="G13" s="138"/>
      <c r="H13" s="138"/>
      <c r="I13" s="138"/>
    </row>
    <row r="15" ht="12.75">
      <c r="J15" s="10" t="s">
        <v>254</v>
      </c>
    </row>
    <row r="16" spans="9:10" ht="25.5">
      <c r="I16" s="39" t="s">
        <v>255</v>
      </c>
      <c r="J16" s="10">
        <v>1501016</v>
      </c>
    </row>
    <row r="17" ht="12.75">
      <c r="J17" s="9"/>
    </row>
    <row r="18" spans="3:10" ht="12.75">
      <c r="C18" s="8" t="s">
        <v>141</v>
      </c>
      <c r="D18" s="1" t="s">
        <v>259</v>
      </c>
      <c r="E18" s="17"/>
      <c r="F18" t="s">
        <v>343</v>
      </c>
      <c r="J18" s="9"/>
    </row>
    <row r="19" ht="12.75">
      <c r="J19" s="9"/>
    </row>
    <row r="20" spans="1:10" ht="12.75">
      <c r="A20" t="s">
        <v>142</v>
      </c>
      <c r="I20" t="s">
        <v>8</v>
      </c>
      <c r="J20" s="9"/>
    </row>
    <row r="21" spans="1:10" ht="42" customHeight="1">
      <c r="A21" s="125" t="s">
        <v>308</v>
      </c>
      <c r="B21" s="125"/>
      <c r="C21" s="125"/>
      <c r="D21" s="125"/>
      <c r="E21" s="125"/>
      <c r="F21" s="125"/>
      <c r="G21" s="125"/>
      <c r="I21" t="s">
        <v>10</v>
      </c>
      <c r="J21" s="10">
        <v>36172478</v>
      </c>
    </row>
    <row r="22" ht="12.75">
      <c r="J22" s="9"/>
    </row>
    <row r="23" spans="1:10" ht="12.75">
      <c r="A23" t="s">
        <v>11</v>
      </c>
      <c r="C23" s="126" t="s">
        <v>310</v>
      </c>
      <c r="D23" s="126"/>
      <c r="E23" s="126"/>
      <c r="J23" s="9"/>
    </row>
    <row r="24" spans="9:10" ht="12.75">
      <c r="I24" s="238" t="s">
        <v>256</v>
      </c>
      <c r="J24" s="237"/>
    </row>
    <row r="25" spans="7:10" ht="39" customHeight="1">
      <c r="G25" s="20"/>
      <c r="H25" s="20"/>
      <c r="I25" s="238"/>
      <c r="J25" s="237"/>
    </row>
    <row r="26" spans="1:10" ht="12.75">
      <c r="A26" t="s">
        <v>143</v>
      </c>
      <c r="I26" t="s">
        <v>257</v>
      </c>
      <c r="J26" s="24">
        <v>63641488</v>
      </c>
    </row>
    <row r="27" spans="1:10" ht="12.75">
      <c r="A27" s="14" t="s">
        <v>14</v>
      </c>
      <c r="I27" t="s">
        <v>144</v>
      </c>
      <c r="J27" s="9"/>
    </row>
    <row r="28" spans="1:10" ht="26.25" customHeight="1">
      <c r="A28" s="125" t="s">
        <v>136</v>
      </c>
      <c r="B28" s="125"/>
      <c r="C28" s="125"/>
      <c r="D28" s="125"/>
      <c r="E28" s="125"/>
      <c r="F28" s="125"/>
      <c r="G28" s="125"/>
      <c r="H28" s="16"/>
      <c r="I28" s="16"/>
      <c r="J28" s="9"/>
    </row>
    <row r="29" ht="12.75">
      <c r="J29" s="9"/>
    </row>
    <row r="30" spans="1:10" ht="27" customHeight="1">
      <c r="A30" s="136" t="s">
        <v>145</v>
      </c>
      <c r="B30" s="136"/>
      <c r="C30" s="136"/>
      <c r="D30" s="136"/>
      <c r="E30" s="136"/>
      <c r="F30" s="136"/>
      <c r="G30" s="136"/>
      <c r="I30" t="s">
        <v>13</v>
      </c>
      <c r="J30" s="10">
        <v>383</v>
      </c>
    </row>
    <row r="31" spans="1:10" ht="25.5" customHeight="1">
      <c r="A31" s="125" t="s">
        <v>158</v>
      </c>
      <c r="B31" s="125"/>
      <c r="C31" s="125"/>
      <c r="D31" s="125"/>
      <c r="E31" s="125"/>
      <c r="F31" s="125"/>
      <c r="G31" s="125"/>
      <c r="I31" t="s">
        <v>258</v>
      </c>
      <c r="J31" s="9"/>
    </row>
    <row r="32" ht="12.75">
      <c r="A32" t="s">
        <v>146</v>
      </c>
    </row>
    <row r="33" spans="1:7" ht="12.75">
      <c r="A33" s="126"/>
      <c r="B33" s="126"/>
      <c r="C33" s="126"/>
      <c r="D33" s="126"/>
      <c r="E33" s="126"/>
      <c r="F33" s="126"/>
      <c r="G33" s="126"/>
    </row>
    <row r="34" spans="1:7" ht="12.75">
      <c r="A34" s="235" t="s">
        <v>147</v>
      </c>
      <c r="B34" s="235"/>
      <c r="C34" s="235"/>
      <c r="D34" s="235"/>
      <c r="E34" s="235"/>
      <c r="F34" s="235"/>
      <c r="G34" s="235"/>
    </row>
    <row r="36" spans="1:18" ht="63.75" customHeight="1">
      <c r="A36" s="227" t="s">
        <v>154</v>
      </c>
      <c r="B36" s="227"/>
      <c r="C36" s="227"/>
      <c r="D36" s="227"/>
      <c r="E36" s="236" t="s">
        <v>153</v>
      </c>
      <c r="F36" s="236" t="s">
        <v>260</v>
      </c>
      <c r="G36" s="236" t="s">
        <v>322</v>
      </c>
      <c r="H36" s="236"/>
      <c r="I36" s="227" t="s">
        <v>148</v>
      </c>
      <c r="J36" s="227"/>
      <c r="K36" s="236" t="s">
        <v>323</v>
      </c>
      <c r="L36" s="236"/>
      <c r="M36" s="227" t="s">
        <v>148</v>
      </c>
      <c r="N36" s="227"/>
      <c r="O36" s="236" t="s">
        <v>342</v>
      </c>
      <c r="P36" s="236"/>
      <c r="Q36" s="227" t="s">
        <v>148</v>
      </c>
      <c r="R36" s="227"/>
    </row>
    <row r="37" spans="1:18" ht="12.75">
      <c r="A37" s="227"/>
      <c r="B37" s="227"/>
      <c r="C37" s="227"/>
      <c r="D37" s="227"/>
      <c r="E37" s="236"/>
      <c r="F37" s="236"/>
      <c r="G37" s="21" t="s">
        <v>151</v>
      </c>
      <c r="H37" s="21" t="s">
        <v>152</v>
      </c>
      <c r="I37" s="21" t="s">
        <v>149</v>
      </c>
      <c r="J37" s="21" t="s">
        <v>150</v>
      </c>
      <c r="K37" s="21" t="s">
        <v>151</v>
      </c>
      <c r="L37" s="21" t="s">
        <v>152</v>
      </c>
      <c r="M37" s="21" t="s">
        <v>149</v>
      </c>
      <c r="N37" s="21" t="s">
        <v>150</v>
      </c>
      <c r="O37" s="21" t="s">
        <v>151</v>
      </c>
      <c r="P37" s="21" t="s">
        <v>152</v>
      </c>
      <c r="Q37" s="21" t="s">
        <v>149</v>
      </c>
      <c r="R37" s="21" t="s">
        <v>150</v>
      </c>
    </row>
    <row r="38" spans="1:18" ht="12.75">
      <c r="A38" s="140">
        <v>1</v>
      </c>
      <c r="B38" s="140"/>
      <c r="C38" s="140"/>
      <c r="D38" s="140"/>
      <c r="E38" s="22">
        <v>2</v>
      </c>
      <c r="F38" s="22">
        <v>3</v>
      </c>
      <c r="G38" s="22">
        <v>4</v>
      </c>
      <c r="H38" s="22">
        <v>5</v>
      </c>
      <c r="I38" s="22">
        <v>6</v>
      </c>
      <c r="J38" s="22">
        <v>7</v>
      </c>
      <c r="K38" s="22">
        <v>4</v>
      </c>
      <c r="L38" s="22">
        <v>5</v>
      </c>
      <c r="M38" s="22">
        <v>6</v>
      </c>
      <c r="N38" s="22">
        <v>7</v>
      </c>
      <c r="O38" s="22">
        <v>4</v>
      </c>
      <c r="P38" s="22">
        <v>5</v>
      </c>
      <c r="Q38" s="22">
        <v>6</v>
      </c>
      <c r="R38" s="22">
        <v>7</v>
      </c>
    </row>
    <row r="39" spans="1:18" ht="18.75" customHeight="1">
      <c r="A39" s="220" t="s">
        <v>313</v>
      </c>
      <c r="B39" s="221"/>
      <c r="C39" s="221"/>
      <c r="D39" s="222"/>
      <c r="E39" s="22">
        <v>111110005</v>
      </c>
      <c r="F39" s="22">
        <v>180</v>
      </c>
      <c r="G39" s="23">
        <v>0</v>
      </c>
      <c r="H39" s="23">
        <v>0</v>
      </c>
      <c r="I39" s="47">
        <v>37150</v>
      </c>
      <c r="J39" s="47" t="s">
        <v>167</v>
      </c>
      <c r="K39" s="23">
        <v>0</v>
      </c>
      <c r="L39" s="23">
        <v>0</v>
      </c>
      <c r="M39" s="47">
        <v>34000</v>
      </c>
      <c r="N39" s="47" t="s">
        <v>167</v>
      </c>
      <c r="O39" s="23">
        <v>0</v>
      </c>
      <c r="P39" s="23">
        <v>0</v>
      </c>
      <c r="Q39" s="47">
        <v>22000</v>
      </c>
      <c r="R39" s="47" t="s">
        <v>167</v>
      </c>
    </row>
    <row r="40" spans="1:18" ht="18.75" customHeight="1">
      <c r="A40" s="223"/>
      <c r="B40" s="224"/>
      <c r="C40" s="224"/>
      <c r="D40" s="225"/>
      <c r="E40" s="22">
        <v>111110005</v>
      </c>
      <c r="F40" s="22">
        <v>340</v>
      </c>
      <c r="G40" s="23">
        <v>0</v>
      </c>
      <c r="H40" s="23">
        <v>0</v>
      </c>
      <c r="I40" s="47" t="s">
        <v>167</v>
      </c>
      <c r="J40" s="47">
        <f>I39</f>
        <v>37150</v>
      </c>
      <c r="K40" s="23">
        <v>0</v>
      </c>
      <c r="L40" s="23">
        <v>0</v>
      </c>
      <c r="M40" s="47" t="s">
        <v>167</v>
      </c>
      <c r="N40" s="47">
        <f>M39</f>
        <v>34000</v>
      </c>
      <c r="O40" s="23">
        <v>0</v>
      </c>
      <c r="P40" s="23">
        <v>0</v>
      </c>
      <c r="Q40" s="47" t="s">
        <v>167</v>
      </c>
      <c r="R40" s="47">
        <f>Q39</f>
        <v>22000</v>
      </c>
    </row>
    <row r="41" spans="1:18" ht="18" customHeight="1">
      <c r="A41" s="220" t="s">
        <v>314</v>
      </c>
      <c r="B41" s="221"/>
      <c r="C41" s="221"/>
      <c r="D41" s="222"/>
      <c r="E41" s="22">
        <v>111110006</v>
      </c>
      <c r="F41" s="22">
        <v>180</v>
      </c>
      <c r="G41" s="23">
        <v>0</v>
      </c>
      <c r="H41" s="23">
        <v>0</v>
      </c>
      <c r="I41" s="47">
        <v>7500</v>
      </c>
      <c r="J41" s="47" t="s">
        <v>167</v>
      </c>
      <c r="K41" s="23">
        <v>0</v>
      </c>
      <c r="L41" s="23">
        <v>0</v>
      </c>
      <c r="M41" s="47">
        <v>6000</v>
      </c>
      <c r="N41" s="47" t="s">
        <v>167</v>
      </c>
      <c r="O41" s="23">
        <v>0</v>
      </c>
      <c r="P41" s="23">
        <v>0</v>
      </c>
      <c r="Q41" s="47">
        <v>4440</v>
      </c>
      <c r="R41" s="47" t="s">
        <v>167</v>
      </c>
    </row>
    <row r="42" spans="1:18" ht="19.5" customHeight="1">
      <c r="A42" s="223"/>
      <c r="B42" s="224"/>
      <c r="C42" s="224"/>
      <c r="D42" s="225"/>
      <c r="E42" s="22">
        <v>111110006</v>
      </c>
      <c r="F42" s="22">
        <v>340</v>
      </c>
      <c r="G42" s="23">
        <v>0</v>
      </c>
      <c r="H42" s="23">
        <v>0</v>
      </c>
      <c r="I42" s="47" t="s">
        <v>167</v>
      </c>
      <c r="J42" s="47">
        <f>I41</f>
        <v>7500</v>
      </c>
      <c r="K42" s="23">
        <v>0</v>
      </c>
      <c r="L42" s="23">
        <v>0</v>
      </c>
      <c r="M42" s="47" t="s">
        <v>167</v>
      </c>
      <c r="N42" s="47">
        <f>M41</f>
        <v>6000</v>
      </c>
      <c r="O42" s="23">
        <v>0</v>
      </c>
      <c r="P42" s="23">
        <v>0</v>
      </c>
      <c r="Q42" s="47" t="s">
        <v>167</v>
      </c>
      <c r="R42" s="47">
        <f>Q41</f>
        <v>4440</v>
      </c>
    </row>
    <row r="43" spans="1:18" ht="27" customHeight="1">
      <c r="A43" s="229" t="s">
        <v>315</v>
      </c>
      <c r="B43" s="230"/>
      <c r="C43" s="230"/>
      <c r="D43" s="231"/>
      <c r="E43" s="22">
        <v>111110007</v>
      </c>
      <c r="F43" s="22">
        <v>180</v>
      </c>
      <c r="G43" s="23">
        <v>0</v>
      </c>
      <c r="H43" s="23">
        <v>0</v>
      </c>
      <c r="I43" s="47">
        <v>42555</v>
      </c>
      <c r="J43" s="47" t="s">
        <v>167</v>
      </c>
      <c r="K43" s="23">
        <v>0</v>
      </c>
      <c r="L43" s="23">
        <v>0</v>
      </c>
      <c r="M43" s="47">
        <v>17040</v>
      </c>
      <c r="N43" s="47" t="s">
        <v>167</v>
      </c>
      <c r="O43" s="23">
        <v>0</v>
      </c>
      <c r="P43" s="23">
        <v>0</v>
      </c>
      <c r="Q43" s="47">
        <v>17040</v>
      </c>
      <c r="R43" s="47" t="s">
        <v>167</v>
      </c>
    </row>
    <row r="44" spans="1:18" ht="19.5" customHeight="1">
      <c r="A44" s="232"/>
      <c r="B44" s="233"/>
      <c r="C44" s="233"/>
      <c r="D44" s="234"/>
      <c r="E44" s="22">
        <v>111110007</v>
      </c>
      <c r="F44" s="22">
        <v>340</v>
      </c>
      <c r="G44" s="23">
        <v>0</v>
      </c>
      <c r="H44" s="23">
        <v>0</v>
      </c>
      <c r="I44" s="47" t="s">
        <v>167</v>
      </c>
      <c r="J44" s="47">
        <f>I43</f>
        <v>42555</v>
      </c>
      <c r="K44" s="23">
        <v>0</v>
      </c>
      <c r="L44" s="23">
        <v>0</v>
      </c>
      <c r="M44" s="47" t="s">
        <v>167</v>
      </c>
      <c r="N44" s="47">
        <f>M43</f>
        <v>17040</v>
      </c>
      <c r="O44" s="23">
        <v>0</v>
      </c>
      <c r="P44" s="23">
        <v>0</v>
      </c>
      <c r="Q44" s="47" t="s">
        <v>167</v>
      </c>
      <c r="R44" s="47">
        <f>Q43</f>
        <v>17040</v>
      </c>
    </row>
    <row r="45" spans="1:18" ht="28.5" customHeight="1">
      <c r="A45" s="229" t="s">
        <v>316</v>
      </c>
      <c r="B45" s="230"/>
      <c r="C45" s="230"/>
      <c r="D45" s="231"/>
      <c r="E45" s="22">
        <v>111127720</v>
      </c>
      <c r="F45" s="22">
        <v>180</v>
      </c>
      <c r="G45" s="23">
        <v>0</v>
      </c>
      <c r="H45" s="23">
        <v>0</v>
      </c>
      <c r="I45" s="47">
        <v>99465</v>
      </c>
      <c r="J45" s="47" t="s">
        <v>167</v>
      </c>
      <c r="K45" s="23">
        <v>0</v>
      </c>
      <c r="L45" s="23">
        <v>0</v>
      </c>
      <c r="M45" s="47">
        <v>104700</v>
      </c>
      <c r="N45" s="47" t="s">
        <v>167</v>
      </c>
      <c r="O45" s="23">
        <v>0</v>
      </c>
      <c r="P45" s="23">
        <v>0</v>
      </c>
      <c r="Q45" s="47">
        <v>104700</v>
      </c>
      <c r="R45" s="47" t="s">
        <v>167</v>
      </c>
    </row>
    <row r="46" spans="1:18" ht="30" customHeight="1">
      <c r="A46" s="232"/>
      <c r="B46" s="233"/>
      <c r="C46" s="233"/>
      <c r="D46" s="234"/>
      <c r="E46" s="22">
        <v>111127720</v>
      </c>
      <c r="F46" s="22">
        <v>340</v>
      </c>
      <c r="G46" s="23">
        <v>0</v>
      </c>
      <c r="H46" s="23">
        <v>0</v>
      </c>
      <c r="I46" s="47" t="s">
        <v>167</v>
      </c>
      <c r="J46" s="47">
        <f>I45</f>
        <v>99465</v>
      </c>
      <c r="K46" s="23">
        <v>0</v>
      </c>
      <c r="L46" s="23">
        <v>0</v>
      </c>
      <c r="M46" s="47" t="s">
        <v>167</v>
      </c>
      <c r="N46" s="47">
        <f>M45</f>
        <v>104700</v>
      </c>
      <c r="O46" s="23">
        <v>0</v>
      </c>
      <c r="P46" s="23">
        <v>0</v>
      </c>
      <c r="Q46" s="47" t="s">
        <v>167</v>
      </c>
      <c r="R46" s="47">
        <f>Q45</f>
        <v>104700</v>
      </c>
    </row>
    <row r="47" spans="1:18" ht="19.5" customHeight="1">
      <c r="A47" s="220" t="s">
        <v>320</v>
      </c>
      <c r="B47" s="221"/>
      <c r="C47" s="221"/>
      <c r="D47" s="222"/>
      <c r="E47" s="22">
        <v>111110010</v>
      </c>
      <c r="F47" s="22">
        <v>180</v>
      </c>
      <c r="G47" s="23">
        <v>0</v>
      </c>
      <c r="H47" s="23">
        <v>0</v>
      </c>
      <c r="I47" s="47"/>
      <c r="J47" s="47" t="s">
        <v>167</v>
      </c>
      <c r="K47" s="23">
        <v>0</v>
      </c>
      <c r="L47" s="23">
        <v>0</v>
      </c>
      <c r="M47" s="47"/>
      <c r="N47" s="47" t="s">
        <v>167</v>
      </c>
      <c r="O47" s="23">
        <v>0</v>
      </c>
      <c r="P47" s="23">
        <v>0</v>
      </c>
      <c r="Q47" s="47">
        <v>0</v>
      </c>
      <c r="R47" s="47" t="s">
        <v>167</v>
      </c>
    </row>
    <row r="48" spans="1:18" ht="18" customHeight="1">
      <c r="A48" s="223"/>
      <c r="B48" s="224"/>
      <c r="C48" s="224"/>
      <c r="D48" s="225"/>
      <c r="E48" s="22">
        <v>111110010</v>
      </c>
      <c r="F48" s="22">
        <v>340</v>
      </c>
      <c r="G48" s="23">
        <v>0</v>
      </c>
      <c r="H48" s="23">
        <v>0</v>
      </c>
      <c r="I48" s="47" t="s">
        <v>167</v>
      </c>
      <c r="J48" s="47">
        <f>I47</f>
        <v>0</v>
      </c>
      <c r="K48" s="23">
        <v>0</v>
      </c>
      <c r="L48" s="23">
        <v>0</v>
      </c>
      <c r="M48" s="47" t="s">
        <v>167</v>
      </c>
      <c r="N48" s="47">
        <f>M47</f>
        <v>0</v>
      </c>
      <c r="O48" s="23">
        <v>0</v>
      </c>
      <c r="P48" s="23">
        <v>0</v>
      </c>
      <c r="Q48" s="47" t="s">
        <v>167</v>
      </c>
      <c r="R48" s="47">
        <f>Q47</f>
        <v>0</v>
      </c>
    </row>
    <row r="49" spans="1:18" ht="18" customHeight="1">
      <c r="A49" s="220" t="s">
        <v>326</v>
      </c>
      <c r="B49" s="221"/>
      <c r="C49" s="221"/>
      <c r="D49" s="222"/>
      <c r="E49" s="22">
        <v>111110004</v>
      </c>
      <c r="F49" s="22">
        <v>180</v>
      </c>
      <c r="G49" s="23">
        <v>0</v>
      </c>
      <c r="H49" s="23">
        <v>0</v>
      </c>
      <c r="I49" s="47">
        <v>4800</v>
      </c>
      <c r="J49" s="47" t="s">
        <v>167</v>
      </c>
      <c r="K49" s="23">
        <v>0</v>
      </c>
      <c r="L49" s="23">
        <v>0</v>
      </c>
      <c r="M49" s="47">
        <v>3840</v>
      </c>
      <c r="N49" s="47" t="s">
        <v>167</v>
      </c>
      <c r="O49" s="23">
        <v>0</v>
      </c>
      <c r="P49" s="23">
        <v>0</v>
      </c>
      <c r="Q49" s="47">
        <v>3840</v>
      </c>
      <c r="R49" s="47" t="s">
        <v>167</v>
      </c>
    </row>
    <row r="50" spans="1:18" ht="19.5" customHeight="1">
      <c r="A50" s="223"/>
      <c r="B50" s="224"/>
      <c r="C50" s="224"/>
      <c r="D50" s="225"/>
      <c r="E50" s="22">
        <v>111110004</v>
      </c>
      <c r="F50" s="22">
        <v>340</v>
      </c>
      <c r="G50" s="23">
        <v>0</v>
      </c>
      <c r="H50" s="23">
        <v>0</v>
      </c>
      <c r="I50" s="47" t="s">
        <v>167</v>
      </c>
      <c r="J50" s="47">
        <f>I49</f>
        <v>4800</v>
      </c>
      <c r="K50" s="23">
        <v>0</v>
      </c>
      <c r="L50" s="23">
        <v>0</v>
      </c>
      <c r="M50" s="47" t="s">
        <v>167</v>
      </c>
      <c r="N50" s="47">
        <f>M49</f>
        <v>3840</v>
      </c>
      <c r="O50" s="23">
        <v>0</v>
      </c>
      <c r="P50" s="23">
        <v>0</v>
      </c>
      <c r="Q50" s="47" t="s">
        <v>167</v>
      </c>
      <c r="R50" s="47">
        <f>Q49</f>
        <v>3840</v>
      </c>
    </row>
    <row r="51" spans="1:10" ht="13.5" customHeight="1">
      <c r="A51" s="48"/>
      <c r="B51" s="48"/>
      <c r="C51" s="48"/>
      <c r="D51" s="48"/>
      <c r="E51" s="7"/>
      <c r="F51" s="7"/>
      <c r="G51" s="49"/>
      <c r="H51" s="49"/>
      <c r="I51" s="50"/>
      <c r="J51" s="50"/>
    </row>
    <row r="52" spans="1:10" ht="12.75">
      <c r="A52" t="s">
        <v>155</v>
      </c>
      <c r="F52" s="6"/>
      <c r="G52" s="6"/>
      <c r="I52" s="6"/>
      <c r="J52" s="6"/>
    </row>
    <row r="53" spans="1:10" ht="12.75">
      <c r="A53" t="s">
        <v>132</v>
      </c>
      <c r="F53" s="126"/>
      <c r="G53" s="126"/>
      <c r="I53" s="126" t="s">
        <v>311</v>
      </c>
      <c r="J53" s="126"/>
    </row>
    <row r="54" spans="6:10" ht="12.75">
      <c r="F54" s="134" t="s">
        <v>2</v>
      </c>
      <c r="G54" s="134"/>
      <c r="I54" s="134" t="s">
        <v>3</v>
      </c>
      <c r="J54" s="134"/>
    </row>
    <row r="55" ht="12.75">
      <c r="A55" t="s">
        <v>133</v>
      </c>
    </row>
    <row r="56" spans="1:10" ht="12.75">
      <c r="A56" t="s">
        <v>131</v>
      </c>
      <c r="F56" s="126"/>
      <c r="G56" s="126"/>
      <c r="I56" s="126" t="s">
        <v>319</v>
      </c>
      <c r="J56" s="126"/>
    </row>
    <row r="57" spans="6:10" ht="12.75">
      <c r="F57" s="134" t="s">
        <v>2</v>
      </c>
      <c r="G57" s="134"/>
      <c r="I57" s="134" t="s">
        <v>3</v>
      </c>
      <c r="J57" s="134"/>
    </row>
    <row r="58" spans="1:10" ht="12.75">
      <c r="A58" t="s">
        <v>134</v>
      </c>
      <c r="F58" s="126"/>
      <c r="G58" s="126"/>
      <c r="I58" s="126" t="s">
        <v>327</v>
      </c>
      <c r="J58" s="126"/>
    </row>
    <row r="59" spans="6:10" ht="12.75">
      <c r="F59" s="134" t="s">
        <v>2</v>
      </c>
      <c r="G59" s="134"/>
      <c r="I59" s="134" t="s">
        <v>3</v>
      </c>
      <c r="J59" s="134"/>
    </row>
    <row r="60" spans="6:10" ht="12.75">
      <c r="F60" s="7"/>
      <c r="G60" s="7"/>
      <c r="I60" s="7"/>
      <c r="J60" s="7"/>
    </row>
    <row r="61" spans="1:9" ht="12.75">
      <c r="A61" s="8" t="s">
        <v>135</v>
      </c>
      <c r="B61" s="17" t="s">
        <v>138</v>
      </c>
      <c r="G61" s="1" t="s">
        <v>253</v>
      </c>
      <c r="H61" s="17"/>
      <c r="I61" t="s">
        <v>343</v>
      </c>
    </row>
    <row r="63" ht="12.75" hidden="1">
      <c r="A63" t="s">
        <v>156</v>
      </c>
    </row>
    <row r="64" ht="12.75" hidden="1"/>
    <row r="65" ht="12.75" hidden="1">
      <c r="A65" t="s">
        <v>262</v>
      </c>
    </row>
    <row r="66" spans="1:10" ht="12.75" hidden="1">
      <c r="A66" t="s">
        <v>263</v>
      </c>
      <c r="C66" s="126"/>
      <c r="D66" s="126"/>
      <c r="E66" s="126"/>
      <c r="F66" s="126"/>
      <c r="G66" s="228" t="s">
        <v>264</v>
      </c>
      <c r="H66" s="228"/>
      <c r="I66" s="126"/>
      <c r="J66" s="126"/>
    </row>
    <row r="67" spans="3:10" ht="12.75" hidden="1">
      <c r="C67" s="134" t="s">
        <v>157</v>
      </c>
      <c r="D67" s="134"/>
      <c r="E67" s="134"/>
      <c r="F67" s="40"/>
      <c r="G67" s="135" t="s">
        <v>2</v>
      </c>
      <c r="H67" s="135"/>
      <c r="I67" s="226" t="s">
        <v>3</v>
      </c>
      <c r="J67" s="226"/>
    </row>
  </sheetData>
  <sheetProtection/>
  <mergeCells count="54">
    <mergeCell ref="K36:L36"/>
    <mergeCell ref="M36:N36"/>
    <mergeCell ref="O36:P36"/>
    <mergeCell ref="Q36:R36"/>
    <mergeCell ref="F58:G58"/>
    <mergeCell ref="H9:I9"/>
    <mergeCell ref="A31:G31"/>
    <mergeCell ref="I53:J53"/>
    <mergeCell ref="E36:E37"/>
    <mergeCell ref="I58:J58"/>
    <mergeCell ref="F1:J1"/>
    <mergeCell ref="F2:J2"/>
    <mergeCell ref="F3:J3"/>
    <mergeCell ref="F5:G5"/>
    <mergeCell ref="I5:J5"/>
    <mergeCell ref="F6:G6"/>
    <mergeCell ref="I6:J6"/>
    <mergeCell ref="I24:I25"/>
    <mergeCell ref="F59:G59"/>
    <mergeCell ref="I59:J59"/>
    <mergeCell ref="F56:G56"/>
    <mergeCell ref="I56:J56"/>
    <mergeCell ref="F57:G57"/>
    <mergeCell ref="I57:J57"/>
    <mergeCell ref="A43:D44"/>
    <mergeCell ref="F54:G54"/>
    <mergeCell ref="C23:E23"/>
    <mergeCell ref="A34:G34"/>
    <mergeCell ref="I36:J36"/>
    <mergeCell ref="G36:H36"/>
    <mergeCell ref="F36:F37"/>
    <mergeCell ref="A38:D38"/>
    <mergeCell ref="J24:J25"/>
    <mergeCell ref="A30:G30"/>
    <mergeCell ref="C66:F66"/>
    <mergeCell ref="G66:H66"/>
    <mergeCell ref="I66:J66"/>
    <mergeCell ref="A33:G33"/>
    <mergeCell ref="F53:G53"/>
    <mergeCell ref="A39:D40"/>
    <mergeCell ref="I54:J54"/>
    <mergeCell ref="A47:D48"/>
    <mergeCell ref="A41:D42"/>
    <mergeCell ref="A45:D46"/>
    <mergeCell ref="A49:D50"/>
    <mergeCell ref="C67:E67"/>
    <mergeCell ref="G67:H67"/>
    <mergeCell ref="I67:J67"/>
    <mergeCell ref="C11:G11"/>
    <mergeCell ref="A12:I12"/>
    <mergeCell ref="A13:I13"/>
    <mergeCell ref="A21:G21"/>
    <mergeCell ref="A28:G28"/>
    <mergeCell ref="A36:D37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22" sqref="B22"/>
    </sheetView>
  </sheetViews>
  <sheetFormatPr defaultColWidth="9.00390625" defaultRowHeight="12.75"/>
  <cols>
    <col min="8" max="8" width="10.875" style="0" customWidth="1"/>
  </cols>
  <sheetData>
    <row r="1" spans="3:8" ht="13.5">
      <c r="C1" s="138" t="s">
        <v>16</v>
      </c>
      <c r="D1" s="138"/>
      <c r="E1" s="138"/>
      <c r="F1" s="138"/>
      <c r="G1" s="138"/>
      <c r="H1" s="138"/>
    </row>
    <row r="3" spans="1:2" ht="12.75">
      <c r="A3" s="8" t="s">
        <v>17</v>
      </c>
      <c r="B3" t="s">
        <v>18</v>
      </c>
    </row>
    <row r="4" spans="1:10" ht="41.25" customHeight="1">
      <c r="A4" s="43" t="s">
        <v>137</v>
      </c>
      <c r="B4" s="136" t="s">
        <v>303</v>
      </c>
      <c r="C4" s="136"/>
      <c r="D4" s="136"/>
      <c r="E4" s="136"/>
      <c r="F4" s="136"/>
      <c r="G4" s="136"/>
      <c r="H4" s="136"/>
      <c r="I4" s="136"/>
      <c r="J4" s="136"/>
    </row>
    <row r="5" spans="1:10" ht="28.5" customHeight="1">
      <c r="A5" s="43" t="s">
        <v>137</v>
      </c>
      <c r="B5" s="136" t="s">
        <v>306</v>
      </c>
      <c r="C5" s="136"/>
      <c r="D5" s="136"/>
      <c r="E5" s="136"/>
      <c r="F5" s="136"/>
      <c r="G5" s="136"/>
      <c r="H5" s="136"/>
      <c r="I5" s="136"/>
      <c r="J5" s="136"/>
    </row>
    <row r="6" spans="1:10" ht="15" customHeight="1">
      <c r="A6" s="43"/>
      <c r="B6" s="77"/>
      <c r="C6" s="77"/>
      <c r="D6" s="77"/>
      <c r="E6" s="77"/>
      <c r="F6" s="77"/>
      <c r="G6" s="77"/>
      <c r="H6" s="77"/>
      <c r="I6" s="77"/>
      <c r="J6" s="77"/>
    </row>
    <row r="8" spans="1:2" ht="12.75">
      <c r="A8" s="8" t="s">
        <v>19</v>
      </c>
      <c r="B8" t="s">
        <v>20</v>
      </c>
    </row>
    <row r="9" spans="1:5" ht="19.5" customHeight="1">
      <c r="A9" s="43" t="s">
        <v>137</v>
      </c>
      <c r="B9" s="44" t="s">
        <v>267</v>
      </c>
      <c r="C9" s="44"/>
      <c r="D9" s="44"/>
      <c r="E9" s="44"/>
    </row>
    <row r="10" spans="1:5" ht="19.5" customHeight="1">
      <c r="A10" s="43" t="s">
        <v>137</v>
      </c>
      <c r="B10" s="44" t="s">
        <v>268</v>
      </c>
      <c r="C10" s="44"/>
      <c r="D10" s="44"/>
      <c r="E10" s="44"/>
    </row>
    <row r="11" spans="1:10" ht="19.5" customHeight="1">
      <c r="A11" s="43" t="s">
        <v>137</v>
      </c>
      <c r="B11" s="137" t="s">
        <v>304</v>
      </c>
      <c r="C11" s="137"/>
      <c r="D11" s="137"/>
      <c r="E11" s="137"/>
      <c r="F11" s="137"/>
      <c r="G11" s="137"/>
      <c r="H11" s="137"/>
      <c r="I11" s="137"/>
      <c r="J11" s="137"/>
    </row>
    <row r="12" spans="1:10" ht="18" customHeight="1">
      <c r="A12" s="43" t="s">
        <v>137</v>
      </c>
      <c r="B12" s="132" t="s">
        <v>307</v>
      </c>
      <c r="C12" s="132"/>
      <c r="D12" s="132"/>
      <c r="E12" s="132"/>
      <c r="F12" s="132"/>
      <c r="G12" s="132"/>
      <c r="H12" s="132"/>
      <c r="I12" s="132"/>
      <c r="J12" s="132"/>
    </row>
    <row r="13" spans="1:10" ht="18.75" customHeight="1">
      <c r="A13" s="43" t="s">
        <v>137</v>
      </c>
      <c r="B13" s="132" t="s">
        <v>269</v>
      </c>
      <c r="C13" s="132"/>
      <c r="D13" s="132"/>
      <c r="E13" s="132"/>
      <c r="F13" s="132"/>
      <c r="G13" s="132"/>
      <c r="H13" s="132"/>
      <c r="I13" s="132"/>
      <c r="J13" s="132"/>
    </row>
    <row r="16" spans="1:10" ht="41.25" customHeight="1">
      <c r="A16" s="8" t="s">
        <v>21</v>
      </c>
      <c r="B16" s="136" t="s">
        <v>261</v>
      </c>
      <c r="C16" s="136"/>
      <c r="D16" s="136"/>
      <c r="E16" s="136"/>
      <c r="F16" s="136"/>
      <c r="G16" s="136"/>
      <c r="H16" s="136"/>
      <c r="I16" s="136"/>
      <c r="J16" s="136"/>
    </row>
    <row r="17" spans="1:10" ht="20.25" customHeight="1">
      <c r="A17" s="43" t="s">
        <v>137</v>
      </c>
      <c r="B17" s="136" t="s">
        <v>267</v>
      </c>
      <c r="C17" s="136"/>
      <c r="D17" s="136"/>
      <c r="E17" s="136"/>
      <c r="F17" s="136"/>
      <c r="G17" s="136"/>
      <c r="H17" s="136"/>
      <c r="I17" s="136"/>
      <c r="J17" s="136"/>
    </row>
    <row r="18" spans="1:10" ht="19.5" customHeight="1">
      <c r="A18" s="43" t="s">
        <v>137</v>
      </c>
      <c r="B18" s="136" t="s">
        <v>302</v>
      </c>
      <c r="C18" s="136"/>
      <c r="D18" s="136"/>
      <c r="E18" s="136"/>
      <c r="F18" s="136"/>
      <c r="G18" s="136"/>
      <c r="H18" s="136"/>
      <c r="I18" s="136"/>
      <c r="J18" s="136"/>
    </row>
    <row r="19" spans="1:10" ht="19.5" customHeight="1">
      <c r="A19" s="43" t="s">
        <v>137</v>
      </c>
      <c r="B19" s="137" t="s">
        <v>304</v>
      </c>
      <c r="C19" s="137"/>
      <c r="D19" s="137"/>
      <c r="E19" s="137"/>
      <c r="F19" s="137"/>
      <c r="G19" s="137"/>
      <c r="H19" s="137"/>
      <c r="I19" s="137"/>
      <c r="J19" s="137"/>
    </row>
    <row r="20" spans="1:10" ht="21" customHeight="1">
      <c r="A20" s="43" t="s">
        <v>137</v>
      </c>
      <c r="B20" s="132" t="s">
        <v>305</v>
      </c>
      <c r="C20" s="132"/>
      <c r="D20" s="132"/>
      <c r="E20" s="132"/>
      <c r="F20" s="132"/>
      <c r="G20" s="132"/>
      <c r="H20" s="132"/>
      <c r="I20" s="132"/>
      <c r="J20" s="132"/>
    </row>
    <row r="21" spans="1:10" ht="18" customHeight="1">
      <c r="A21" s="43" t="s">
        <v>137</v>
      </c>
      <c r="B21" s="136" t="s">
        <v>312</v>
      </c>
      <c r="C21" s="136"/>
      <c r="D21" s="136"/>
      <c r="E21" s="136"/>
      <c r="F21" s="136"/>
      <c r="G21" s="136"/>
      <c r="H21" s="136"/>
      <c r="I21" s="136"/>
      <c r="J21" s="136"/>
    </row>
    <row r="22" spans="1:10" ht="12.75" customHeight="1">
      <c r="A22" s="43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 customHeight="1">
      <c r="A23" s="43"/>
      <c r="B23" s="78"/>
      <c r="C23" s="78"/>
      <c r="D23" s="78"/>
      <c r="E23" s="78"/>
      <c r="F23" s="78"/>
      <c r="G23" s="78"/>
      <c r="H23" s="78"/>
      <c r="I23" s="78"/>
      <c r="J23" s="78"/>
    </row>
    <row r="24" ht="12.75" customHeight="1">
      <c r="H24" s="11"/>
    </row>
    <row r="25" spans="1:8" ht="12.75">
      <c r="A25" s="8" t="s">
        <v>22</v>
      </c>
      <c r="B25" t="s">
        <v>23</v>
      </c>
      <c r="H25" s="46">
        <f>'раздел 2 лист1'!I7</f>
        <v>69284.98</v>
      </c>
    </row>
    <row r="26" spans="1:8" ht="12.75">
      <c r="A26" s="8" t="s">
        <v>24</v>
      </c>
      <c r="B26" t="s">
        <v>25</v>
      </c>
      <c r="H26" s="45">
        <f>'раздел 2 лист1'!I13</f>
        <v>4857250.1</v>
      </c>
    </row>
  </sheetData>
  <sheetProtection/>
  <mergeCells count="12">
    <mergeCell ref="C1:H1"/>
    <mergeCell ref="B16:J16"/>
    <mergeCell ref="B4:J4"/>
    <mergeCell ref="B12:J12"/>
    <mergeCell ref="B13:J13"/>
    <mergeCell ref="B17:J17"/>
    <mergeCell ref="B11:J11"/>
    <mergeCell ref="B19:J19"/>
    <mergeCell ref="B18:J18"/>
    <mergeCell ref="B5:J5"/>
    <mergeCell ref="B21:J21"/>
    <mergeCell ref="B20:J20"/>
  </mergeCells>
  <printOptions/>
  <pageMargins left="0.5905511811023623" right="0.3937007874015748" top="0.3937007874015748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3"/>
  <sheetViews>
    <sheetView zoomScalePageLayoutView="0" workbookViewId="0" topLeftCell="A1">
      <selection activeCell="I31" sqref="I31"/>
    </sheetView>
  </sheetViews>
  <sheetFormatPr defaultColWidth="9.125" defaultRowHeight="12.75"/>
  <cols>
    <col min="1" max="8" width="9.125" style="2" customWidth="1"/>
    <col min="9" max="9" width="14.875" style="82" customWidth="1"/>
    <col min="10" max="16384" width="9.125" style="2" customWidth="1"/>
  </cols>
  <sheetData>
    <row r="1" spans="3:8" ht="10.5">
      <c r="C1" s="139" t="s">
        <v>26</v>
      </c>
      <c r="D1" s="139"/>
      <c r="E1" s="139"/>
      <c r="F1" s="139"/>
      <c r="G1" s="139"/>
      <c r="H1" s="139"/>
    </row>
    <row r="2" spans="3:9" s="91" customFormat="1" ht="10.5">
      <c r="C2" s="92" t="s">
        <v>203</v>
      </c>
      <c r="D2" s="144" t="s">
        <v>341</v>
      </c>
      <c r="E2" s="144"/>
      <c r="F2" s="144"/>
      <c r="G2" s="91" t="s">
        <v>321</v>
      </c>
      <c r="I2" s="93"/>
    </row>
    <row r="3" spans="3:6" ht="10.5">
      <c r="C3" s="94"/>
      <c r="D3" s="95"/>
      <c r="E3" s="95"/>
      <c r="F3" s="95"/>
    </row>
    <row r="4" spans="2:9" ht="10.5">
      <c r="B4" s="96"/>
      <c r="C4" s="140" t="s">
        <v>27</v>
      </c>
      <c r="D4" s="140"/>
      <c r="E4" s="140"/>
      <c r="F4" s="140"/>
      <c r="G4" s="140"/>
      <c r="H4" s="140"/>
      <c r="I4" s="97" t="s">
        <v>28</v>
      </c>
    </row>
    <row r="5" spans="2:9" ht="10.5">
      <c r="B5" s="143" t="s">
        <v>29</v>
      </c>
      <c r="C5" s="143"/>
      <c r="D5" s="143"/>
      <c r="E5" s="143"/>
      <c r="F5" s="143"/>
      <c r="G5" s="143"/>
      <c r="H5" s="143"/>
      <c r="I5" s="98">
        <f>I7+I13</f>
        <v>4926535.08</v>
      </c>
    </row>
    <row r="6" spans="2:9" ht="10.5">
      <c r="B6" s="96"/>
      <c r="C6" s="141" t="s">
        <v>30</v>
      </c>
      <c r="D6" s="141"/>
      <c r="E6" s="141"/>
      <c r="F6" s="141"/>
      <c r="G6" s="141"/>
      <c r="H6" s="141"/>
      <c r="I6" s="97"/>
    </row>
    <row r="7" spans="2:9" ht="24.75" customHeight="1">
      <c r="B7" s="22" t="s">
        <v>17</v>
      </c>
      <c r="C7" s="142" t="s">
        <v>31</v>
      </c>
      <c r="D7" s="142"/>
      <c r="E7" s="142"/>
      <c r="F7" s="142"/>
      <c r="G7" s="142"/>
      <c r="H7" s="142"/>
      <c r="I7" s="99">
        <f>I9+I10+I11</f>
        <v>69284.98</v>
      </c>
    </row>
    <row r="8" spans="2:9" ht="10.5">
      <c r="B8" s="22"/>
      <c r="C8" s="141" t="s">
        <v>32</v>
      </c>
      <c r="D8" s="141"/>
      <c r="E8" s="141"/>
      <c r="F8" s="141"/>
      <c r="G8" s="141"/>
      <c r="H8" s="141"/>
      <c r="I8" s="97"/>
    </row>
    <row r="9" spans="2:9" ht="39" customHeight="1">
      <c r="B9" s="22" t="s">
        <v>33</v>
      </c>
      <c r="C9" s="142" t="s">
        <v>34</v>
      </c>
      <c r="D9" s="142"/>
      <c r="E9" s="142"/>
      <c r="F9" s="142"/>
      <c r="G9" s="142"/>
      <c r="H9" s="142"/>
      <c r="I9" s="97">
        <f>69284.98</f>
        <v>69284.98</v>
      </c>
    </row>
    <row r="10" spans="2:9" ht="38.25" customHeight="1">
      <c r="B10" s="22" t="s">
        <v>35</v>
      </c>
      <c r="C10" s="142" t="s">
        <v>36</v>
      </c>
      <c r="D10" s="142"/>
      <c r="E10" s="142"/>
      <c r="F10" s="142"/>
      <c r="G10" s="142"/>
      <c r="H10" s="142"/>
      <c r="I10" s="97"/>
    </row>
    <row r="11" spans="2:9" ht="39.75" customHeight="1">
      <c r="B11" s="22" t="s">
        <v>37</v>
      </c>
      <c r="C11" s="142" t="s">
        <v>38</v>
      </c>
      <c r="D11" s="142"/>
      <c r="E11" s="142"/>
      <c r="F11" s="142"/>
      <c r="G11" s="142"/>
      <c r="H11" s="142"/>
      <c r="I11" s="97"/>
    </row>
    <row r="12" spans="2:9" ht="10.5">
      <c r="B12" s="22" t="s">
        <v>39</v>
      </c>
      <c r="C12" s="141" t="s">
        <v>40</v>
      </c>
      <c r="D12" s="141"/>
      <c r="E12" s="141"/>
      <c r="F12" s="141"/>
      <c r="G12" s="141"/>
      <c r="H12" s="141"/>
      <c r="I12" s="97">
        <f>I9-69284.98</f>
        <v>0</v>
      </c>
    </row>
    <row r="13" spans="2:9" ht="25.5" customHeight="1">
      <c r="B13" s="22" t="s">
        <v>19</v>
      </c>
      <c r="C13" s="142" t="s">
        <v>41</v>
      </c>
      <c r="D13" s="142"/>
      <c r="E13" s="142"/>
      <c r="F13" s="142"/>
      <c r="G13" s="142"/>
      <c r="H13" s="142"/>
      <c r="I13" s="97">
        <f>25100+1230.68+840304.3+2500000+948075.76+498184.89+44354.47</f>
        <v>4857250.1</v>
      </c>
    </row>
    <row r="14" spans="2:9" ht="10.5">
      <c r="B14" s="22"/>
      <c r="C14" s="141" t="s">
        <v>32</v>
      </c>
      <c r="D14" s="141"/>
      <c r="E14" s="141"/>
      <c r="F14" s="141"/>
      <c r="G14" s="141"/>
      <c r="H14" s="141"/>
      <c r="I14" s="100"/>
    </row>
    <row r="15" spans="2:9" ht="24.75" customHeight="1">
      <c r="B15" s="22" t="s">
        <v>42</v>
      </c>
      <c r="C15" s="142" t="s">
        <v>43</v>
      </c>
      <c r="D15" s="142"/>
      <c r="E15" s="142"/>
      <c r="F15" s="142"/>
      <c r="G15" s="142"/>
      <c r="H15" s="142"/>
      <c r="I15" s="97">
        <f>I13-25100-1230.86</f>
        <v>4830919.239999999</v>
      </c>
    </row>
    <row r="16" spans="2:9" ht="10.5">
      <c r="B16" s="22" t="s">
        <v>44</v>
      </c>
      <c r="C16" s="141" t="s">
        <v>45</v>
      </c>
      <c r="D16" s="141"/>
      <c r="E16" s="141"/>
      <c r="F16" s="141"/>
      <c r="G16" s="141"/>
      <c r="H16" s="141"/>
      <c r="I16" s="97">
        <f>I15-840304.3-714285.12-942742.32-498184.89-44354.47</f>
        <v>1791048.1399999994</v>
      </c>
    </row>
    <row r="17" spans="2:9" ht="10.5">
      <c r="B17" s="143" t="s">
        <v>46</v>
      </c>
      <c r="C17" s="143"/>
      <c r="D17" s="143"/>
      <c r="E17" s="143"/>
      <c r="F17" s="143"/>
      <c r="G17" s="143"/>
      <c r="H17" s="143"/>
      <c r="I17" s="98">
        <f>I19+I20+I32</f>
        <v>0</v>
      </c>
    </row>
    <row r="18" spans="2:9" ht="10.5">
      <c r="B18" s="96"/>
      <c r="C18" s="141" t="s">
        <v>30</v>
      </c>
      <c r="D18" s="141"/>
      <c r="E18" s="141"/>
      <c r="F18" s="141"/>
      <c r="G18" s="141"/>
      <c r="H18" s="141"/>
      <c r="I18" s="97"/>
    </row>
    <row r="19" spans="2:9" ht="24" customHeight="1">
      <c r="B19" s="22" t="s">
        <v>47</v>
      </c>
      <c r="C19" s="142" t="s">
        <v>48</v>
      </c>
      <c r="D19" s="142"/>
      <c r="E19" s="142"/>
      <c r="F19" s="142"/>
      <c r="G19" s="142"/>
      <c r="H19" s="142"/>
      <c r="I19" s="97"/>
    </row>
    <row r="20" spans="2:9" ht="24.75" customHeight="1">
      <c r="B20" s="22" t="s">
        <v>49</v>
      </c>
      <c r="C20" s="142" t="s">
        <v>50</v>
      </c>
      <c r="D20" s="142"/>
      <c r="E20" s="142"/>
      <c r="F20" s="142"/>
      <c r="G20" s="142"/>
      <c r="H20" s="142"/>
      <c r="I20" s="99">
        <f>I22+I23+I24+I25+I26+I27+I28+I29+I30+I31</f>
        <v>0</v>
      </c>
    </row>
    <row r="21" spans="2:9" ht="10.5">
      <c r="B21" s="22"/>
      <c r="C21" s="141" t="s">
        <v>32</v>
      </c>
      <c r="D21" s="141"/>
      <c r="E21" s="141"/>
      <c r="F21" s="141"/>
      <c r="G21" s="141"/>
      <c r="H21" s="141"/>
      <c r="I21" s="97"/>
    </row>
    <row r="22" spans="2:9" ht="10.5">
      <c r="B22" s="22" t="s">
        <v>51</v>
      </c>
      <c r="C22" s="141" t="s">
        <v>52</v>
      </c>
      <c r="D22" s="141"/>
      <c r="E22" s="141"/>
      <c r="F22" s="141"/>
      <c r="G22" s="141"/>
      <c r="H22" s="141"/>
      <c r="I22" s="97"/>
    </row>
    <row r="23" spans="2:9" ht="10.5">
      <c r="B23" s="22" t="s">
        <v>53</v>
      </c>
      <c r="C23" s="141" t="s">
        <v>54</v>
      </c>
      <c r="D23" s="141"/>
      <c r="E23" s="141"/>
      <c r="F23" s="141"/>
      <c r="G23" s="141"/>
      <c r="H23" s="141"/>
      <c r="I23" s="97"/>
    </row>
    <row r="24" spans="2:9" ht="10.5">
      <c r="B24" s="22" t="s">
        <v>55</v>
      </c>
      <c r="C24" s="141" t="s">
        <v>56</v>
      </c>
      <c r="D24" s="141"/>
      <c r="E24" s="141"/>
      <c r="F24" s="141"/>
      <c r="G24" s="141"/>
      <c r="H24" s="141"/>
      <c r="I24" s="97"/>
    </row>
    <row r="25" spans="2:9" ht="10.5">
      <c r="B25" s="22" t="s">
        <v>57</v>
      </c>
      <c r="C25" s="141" t="s">
        <v>58</v>
      </c>
      <c r="D25" s="141"/>
      <c r="E25" s="141"/>
      <c r="F25" s="141"/>
      <c r="G25" s="141"/>
      <c r="H25" s="141"/>
      <c r="I25" s="97"/>
    </row>
    <row r="26" spans="2:9" ht="10.5">
      <c r="B26" s="22" t="s">
        <v>59</v>
      </c>
      <c r="C26" s="141" t="s">
        <v>60</v>
      </c>
      <c r="D26" s="141"/>
      <c r="E26" s="141"/>
      <c r="F26" s="141"/>
      <c r="G26" s="141"/>
      <c r="H26" s="141"/>
      <c r="I26" s="97"/>
    </row>
    <row r="27" spans="2:9" ht="10.5">
      <c r="B27" s="22" t="s">
        <v>61</v>
      </c>
      <c r="C27" s="141" t="s">
        <v>62</v>
      </c>
      <c r="D27" s="141"/>
      <c r="E27" s="141"/>
      <c r="F27" s="141"/>
      <c r="G27" s="141"/>
      <c r="H27" s="141"/>
      <c r="I27" s="97"/>
    </row>
    <row r="28" spans="2:9" ht="10.5">
      <c r="B28" s="22" t="s">
        <v>63</v>
      </c>
      <c r="C28" s="141" t="s">
        <v>64</v>
      </c>
      <c r="D28" s="141"/>
      <c r="E28" s="141"/>
      <c r="F28" s="141"/>
      <c r="G28" s="141"/>
      <c r="H28" s="141"/>
      <c r="I28" s="97"/>
    </row>
    <row r="29" spans="2:9" ht="24.75" customHeight="1">
      <c r="B29" s="22" t="s">
        <v>65</v>
      </c>
      <c r="C29" s="142" t="s">
        <v>66</v>
      </c>
      <c r="D29" s="142"/>
      <c r="E29" s="142"/>
      <c r="F29" s="142"/>
      <c r="G29" s="142"/>
      <c r="H29" s="142"/>
      <c r="I29" s="97"/>
    </row>
    <row r="30" spans="2:9" ht="10.5">
      <c r="B30" s="22" t="s">
        <v>67</v>
      </c>
      <c r="C30" s="141" t="s">
        <v>68</v>
      </c>
      <c r="D30" s="141"/>
      <c r="E30" s="141"/>
      <c r="F30" s="141"/>
      <c r="G30" s="141"/>
      <c r="H30" s="141"/>
      <c r="I30" s="97"/>
    </row>
    <row r="31" spans="2:9" ht="10.5">
      <c r="B31" s="22" t="s">
        <v>69</v>
      </c>
      <c r="C31" s="141" t="s">
        <v>70</v>
      </c>
      <c r="D31" s="141"/>
      <c r="E31" s="141"/>
      <c r="F31" s="141"/>
      <c r="G31" s="141"/>
      <c r="H31" s="141"/>
      <c r="I31" s="97"/>
    </row>
    <row r="32" spans="2:9" ht="37.5" customHeight="1">
      <c r="B32" s="22" t="s">
        <v>71</v>
      </c>
      <c r="C32" s="142" t="s">
        <v>72</v>
      </c>
      <c r="D32" s="142"/>
      <c r="E32" s="142"/>
      <c r="F32" s="142"/>
      <c r="G32" s="142"/>
      <c r="H32" s="142"/>
      <c r="I32" s="99">
        <f>I34+I35+I36+I37+I38+I39+I40+I41+I42+I43</f>
        <v>0</v>
      </c>
    </row>
    <row r="33" spans="2:9" ht="10.5">
      <c r="B33" s="22"/>
      <c r="C33" s="141" t="s">
        <v>32</v>
      </c>
      <c r="D33" s="141"/>
      <c r="E33" s="141"/>
      <c r="F33" s="141"/>
      <c r="G33" s="141"/>
      <c r="H33" s="141"/>
      <c r="I33" s="97"/>
    </row>
    <row r="34" spans="2:9" ht="10.5">
      <c r="B34" s="22" t="s">
        <v>73</v>
      </c>
      <c r="C34" s="141" t="s">
        <v>52</v>
      </c>
      <c r="D34" s="141"/>
      <c r="E34" s="141"/>
      <c r="F34" s="141"/>
      <c r="G34" s="141"/>
      <c r="H34" s="141"/>
      <c r="I34" s="97"/>
    </row>
    <row r="35" spans="2:9" ht="10.5">
      <c r="B35" s="22" t="s">
        <v>74</v>
      </c>
      <c r="C35" s="141" t="s">
        <v>54</v>
      </c>
      <c r="D35" s="141"/>
      <c r="E35" s="141"/>
      <c r="F35" s="141"/>
      <c r="G35" s="141"/>
      <c r="H35" s="141"/>
      <c r="I35" s="97"/>
    </row>
    <row r="36" spans="2:9" ht="10.5">
      <c r="B36" s="22" t="s">
        <v>75</v>
      </c>
      <c r="C36" s="141" t="s">
        <v>56</v>
      </c>
      <c r="D36" s="141"/>
      <c r="E36" s="141"/>
      <c r="F36" s="141"/>
      <c r="G36" s="141"/>
      <c r="H36" s="141"/>
      <c r="I36" s="97"/>
    </row>
    <row r="37" spans="2:9" ht="10.5">
      <c r="B37" s="22" t="s">
        <v>76</v>
      </c>
      <c r="C37" s="141" t="s">
        <v>58</v>
      </c>
      <c r="D37" s="141"/>
      <c r="E37" s="141"/>
      <c r="F37" s="141"/>
      <c r="G37" s="141"/>
      <c r="H37" s="141"/>
      <c r="I37" s="97"/>
    </row>
    <row r="38" spans="2:9" ht="10.5">
      <c r="B38" s="22" t="s">
        <v>77</v>
      </c>
      <c r="C38" s="141" t="s">
        <v>60</v>
      </c>
      <c r="D38" s="141"/>
      <c r="E38" s="141"/>
      <c r="F38" s="141"/>
      <c r="G38" s="141"/>
      <c r="H38" s="141"/>
      <c r="I38" s="97"/>
    </row>
    <row r="39" spans="2:9" ht="10.5">
      <c r="B39" s="22" t="s">
        <v>78</v>
      </c>
      <c r="C39" s="141" t="s">
        <v>62</v>
      </c>
      <c r="D39" s="141"/>
      <c r="E39" s="141"/>
      <c r="F39" s="141"/>
      <c r="G39" s="141"/>
      <c r="H39" s="141"/>
      <c r="I39" s="97"/>
    </row>
    <row r="40" spans="2:9" ht="10.5">
      <c r="B40" s="22" t="s">
        <v>79</v>
      </c>
      <c r="C40" s="141" t="s">
        <v>64</v>
      </c>
      <c r="D40" s="141"/>
      <c r="E40" s="141"/>
      <c r="F40" s="141"/>
      <c r="G40" s="141"/>
      <c r="H40" s="141"/>
      <c r="I40" s="97"/>
    </row>
    <row r="41" spans="2:9" ht="25.5" customHeight="1">
      <c r="B41" s="22" t="s">
        <v>80</v>
      </c>
      <c r="C41" s="142" t="s">
        <v>66</v>
      </c>
      <c r="D41" s="142"/>
      <c r="E41" s="142"/>
      <c r="F41" s="142"/>
      <c r="G41" s="142"/>
      <c r="H41" s="142"/>
      <c r="I41" s="97"/>
    </row>
    <row r="42" spans="2:9" ht="10.5">
      <c r="B42" s="22" t="s">
        <v>81</v>
      </c>
      <c r="C42" s="141" t="s">
        <v>68</v>
      </c>
      <c r="D42" s="141"/>
      <c r="E42" s="141"/>
      <c r="F42" s="141"/>
      <c r="G42" s="141"/>
      <c r="H42" s="141"/>
      <c r="I42" s="97"/>
    </row>
    <row r="43" spans="2:9" ht="10.5">
      <c r="B43" s="22" t="s">
        <v>82</v>
      </c>
      <c r="C43" s="141" t="s">
        <v>70</v>
      </c>
      <c r="D43" s="141"/>
      <c r="E43" s="141"/>
      <c r="F43" s="141"/>
      <c r="G43" s="141"/>
      <c r="H43" s="141"/>
      <c r="I43" s="97"/>
    </row>
  </sheetData>
  <sheetProtection/>
  <mergeCells count="42">
    <mergeCell ref="D2:F2"/>
    <mergeCell ref="C27:H27"/>
    <mergeCell ref="C40:H40"/>
    <mergeCell ref="C32:H32"/>
    <mergeCell ref="C8:H8"/>
    <mergeCell ref="C11:H11"/>
    <mergeCell ref="C20:H20"/>
    <mergeCell ref="C38:H38"/>
    <mergeCell ref="C25:H25"/>
    <mergeCell ref="C26:H26"/>
    <mergeCell ref="C39:H39"/>
    <mergeCell ref="C28:H28"/>
    <mergeCell ref="C18:H18"/>
    <mergeCell ref="C23:H23"/>
    <mergeCell ref="C37:H37"/>
    <mergeCell ref="B17:H17"/>
    <mergeCell ref="C13:H13"/>
    <mergeCell ref="C21:H21"/>
    <mergeCell ref="C9:H9"/>
    <mergeCell ref="C14:H14"/>
    <mergeCell ref="C10:H10"/>
    <mergeCell ref="C19:H19"/>
    <mergeCell ref="C43:H43"/>
    <mergeCell ref="C33:H33"/>
    <mergeCell ref="C34:H34"/>
    <mergeCell ref="C35:H35"/>
    <mergeCell ref="C36:H36"/>
    <mergeCell ref="C24:H24"/>
    <mergeCell ref="C41:H41"/>
    <mergeCell ref="C31:H31"/>
    <mergeCell ref="C30:H30"/>
    <mergeCell ref="C42:H42"/>
    <mergeCell ref="C1:H1"/>
    <mergeCell ref="C4:H4"/>
    <mergeCell ref="C6:H6"/>
    <mergeCell ref="C16:H16"/>
    <mergeCell ref="C12:H12"/>
    <mergeCell ref="C29:H29"/>
    <mergeCell ref="C7:H7"/>
    <mergeCell ref="C22:H22"/>
    <mergeCell ref="C15:H15"/>
    <mergeCell ref="B5:H5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34"/>
  <sheetViews>
    <sheetView zoomScale="96" zoomScaleNormal="96" zoomScalePageLayoutView="0" workbookViewId="0" topLeftCell="A7">
      <selection activeCell="I34" sqref="I34"/>
    </sheetView>
  </sheetViews>
  <sheetFormatPr defaultColWidth="9.00390625" defaultRowHeight="12.75"/>
  <cols>
    <col min="9" max="9" width="12.875" style="81" customWidth="1"/>
    <col min="12" max="12" width="8.375" style="0" bestFit="1" customWidth="1"/>
  </cols>
  <sheetData>
    <row r="1" spans="2:9" ht="13.5">
      <c r="B1" s="148" t="s">
        <v>83</v>
      </c>
      <c r="C1" s="148"/>
      <c r="D1" s="148"/>
      <c r="E1" s="148"/>
      <c r="F1" s="148"/>
      <c r="G1" s="148"/>
      <c r="H1" s="148"/>
      <c r="I1" s="89">
        <f>I3+I4+I20</f>
        <v>524733.74</v>
      </c>
    </row>
    <row r="2" spans="2:9" ht="12.75">
      <c r="B2" s="9"/>
      <c r="C2" s="145" t="s">
        <v>30</v>
      </c>
      <c r="D2" s="145"/>
      <c r="E2" s="145"/>
      <c r="F2" s="145"/>
      <c r="G2" s="145"/>
      <c r="H2" s="145"/>
      <c r="I2" s="79"/>
    </row>
    <row r="3" spans="2:9" ht="12.75">
      <c r="B3" s="10" t="s">
        <v>84</v>
      </c>
      <c r="C3" s="146" t="s">
        <v>85</v>
      </c>
      <c r="D3" s="146"/>
      <c r="E3" s="146"/>
      <c r="F3" s="146"/>
      <c r="G3" s="146"/>
      <c r="H3" s="146"/>
      <c r="I3" s="80"/>
    </row>
    <row r="4" spans="2:9" ht="38.25" customHeight="1">
      <c r="B4" s="10" t="s">
        <v>86</v>
      </c>
      <c r="C4" s="147" t="s">
        <v>87</v>
      </c>
      <c r="D4" s="147"/>
      <c r="E4" s="147"/>
      <c r="F4" s="147"/>
      <c r="G4" s="147"/>
      <c r="H4" s="147"/>
      <c r="I4" s="90">
        <f>I6+I7+I8+I9+I11+I12+I13+I14+I15+I16+I17+I18+I19+I10</f>
        <v>524130.7</v>
      </c>
    </row>
    <row r="5" spans="2:9" ht="12.75">
      <c r="B5" s="10"/>
      <c r="C5" s="145" t="s">
        <v>32</v>
      </c>
      <c r="D5" s="145"/>
      <c r="E5" s="145"/>
      <c r="F5" s="145"/>
      <c r="G5" s="145"/>
      <c r="H5" s="145"/>
      <c r="I5" s="80"/>
    </row>
    <row r="6" spans="2:9" ht="12.75">
      <c r="B6" s="10" t="s">
        <v>88</v>
      </c>
      <c r="C6" s="146" t="s">
        <v>89</v>
      </c>
      <c r="D6" s="146"/>
      <c r="E6" s="146"/>
      <c r="F6" s="146"/>
      <c r="G6" s="146"/>
      <c r="H6" s="146"/>
      <c r="I6" s="80">
        <f>304733.82+2298.4</f>
        <v>307032.22000000003</v>
      </c>
    </row>
    <row r="7" spans="2:9" ht="12.75">
      <c r="B7" s="10" t="s">
        <v>90</v>
      </c>
      <c r="C7" s="146" t="s">
        <v>91</v>
      </c>
      <c r="D7" s="146"/>
      <c r="E7" s="146"/>
      <c r="F7" s="146"/>
      <c r="G7" s="146"/>
      <c r="H7" s="146"/>
      <c r="I7" s="80"/>
    </row>
    <row r="8" spans="2:9" ht="12.75">
      <c r="B8" s="10" t="s">
        <v>92</v>
      </c>
      <c r="C8" s="146" t="s">
        <v>93</v>
      </c>
      <c r="D8" s="146"/>
      <c r="E8" s="146"/>
      <c r="F8" s="146"/>
      <c r="G8" s="146"/>
      <c r="H8" s="146"/>
      <c r="I8" s="80"/>
    </row>
    <row r="9" spans="2:9" ht="12.75">
      <c r="B9" s="10" t="s">
        <v>94</v>
      </c>
      <c r="C9" s="146" t="s">
        <v>95</v>
      </c>
      <c r="D9" s="146"/>
      <c r="E9" s="146"/>
      <c r="F9" s="146"/>
      <c r="G9" s="146"/>
      <c r="H9" s="146"/>
      <c r="I9" s="80">
        <v>-10024</v>
      </c>
    </row>
    <row r="10" spans="2:9" ht="12.75">
      <c r="B10" s="10" t="s">
        <v>96</v>
      </c>
      <c r="C10" s="146" t="s">
        <v>318</v>
      </c>
      <c r="D10" s="146"/>
      <c r="E10" s="146"/>
      <c r="F10" s="146"/>
      <c r="G10" s="146"/>
      <c r="H10" s="146"/>
      <c r="I10" s="80"/>
    </row>
    <row r="11" spans="2:9" ht="12.75">
      <c r="B11" s="10" t="s">
        <v>98</v>
      </c>
      <c r="C11" s="146" t="s">
        <v>97</v>
      </c>
      <c r="D11" s="146"/>
      <c r="E11" s="146"/>
      <c r="F11" s="146"/>
      <c r="G11" s="146"/>
      <c r="H11" s="146"/>
      <c r="I11" s="80">
        <v>2672</v>
      </c>
    </row>
    <row r="12" spans="2:9" ht="12.75">
      <c r="B12" s="10" t="s">
        <v>100</v>
      </c>
      <c r="C12" s="146" t="s">
        <v>99</v>
      </c>
      <c r="D12" s="146"/>
      <c r="E12" s="146"/>
      <c r="F12" s="146"/>
      <c r="G12" s="146"/>
      <c r="H12" s="146"/>
      <c r="I12" s="80">
        <v>319</v>
      </c>
    </row>
    <row r="13" spans="2:9" ht="12.75">
      <c r="B13" s="10" t="s">
        <v>102</v>
      </c>
      <c r="C13" s="146" t="s">
        <v>101</v>
      </c>
      <c r="D13" s="146"/>
      <c r="E13" s="146"/>
      <c r="F13" s="146"/>
      <c r="G13" s="146"/>
      <c r="H13" s="146"/>
      <c r="I13" s="80"/>
    </row>
    <row r="14" spans="2:9" ht="12.75">
      <c r="B14" s="10" t="s">
        <v>104</v>
      </c>
      <c r="C14" s="146" t="s">
        <v>103</v>
      </c>
      <c r="D14" s="146"/>
      <c r="E14" s="146"/>
      <c r="F14" s="146"/>
      <c r="G14" s="146"/>
      <c r="H14" s="146"/>
      <c r="I14" s="80"/>
    </row>
    <row r="15" spans="2:9" ht="12.75">
      <c r="B15" s="10" t="s">
        <v>106</v>
      </c>
      <c r="C15" s="146" t="s">
        <v>105</v>
      </c>
      <c r="D15" s="146"/>
      <c r="E15" s="146"/>
      <c r="F15" s="146"/>
      <c r="G15" s="146"/>
      <c r="H15" s="146"/>
      <c r="I15" s="80"/>
    </row>
    <row r="16" spans="2:9" ht="12.75">
      <c r="B16" s="10" t="s">
        <v>108</v>
      </c>
      <c r="C16" s="146" t="s">
        <v>107</v>
      </c>
      <c r="D16" s="146"/>
      <c r="E16" s="146"/>
      <c r="F16" s="146"/>
      <c r="G16" s="146"/>
      <c r="H16" s="146"/>
      <c r="I16" s="80">
        <f>1778.89+4886.63-6515.05+7302.5</f>
        <v>7452.97</v>
      </c>
    </row>
    <row r="17" spans="2:9" ht="12.75">
      <c r="B17" s="10" t="s">
        <v>110</v>
      </c>
      <c r="C17" s="146" t="s">
        <v>109</v>
      </c>
      <c r="D17" s="146"/>
      <c r="E17" s="146"/>
      <c r="F17" s="146"/>
      <c r="G17" s="146"/>
      <c r="H17" s="146"/>
      <c r="I17" s="80"/>
    </row>
    <row r="18" spans="2:9" ht="12.75">
      <c r="B18" s="10" t="s">
        <v>112</v>
      </c>
      <c r="C18" s="146" t="s">
        <v>111</v>
      </c>
      <c r="D18" s="146"/>
      <c r="E18" s="146"/>
      <c r="F18" s="146"/>
      <c r="G18" s="146"/>
      <c r="H18" s="146"/>
      <c r="I18" s="80">
        <v>213103.46</v>
      </c>
    </row>
    <row r="19" spans="2:10" ht="12.75">
      <c r="B19" s="10" t="s">
        <v>317</v>
      </c>
      <c r="C19" s="146" t="s">
        <v>113</v>
      </c>
      <c r="D19" s="146"/>
      <c r="E19" s="146"/>
      <c r="F19" s="146"/>
      <c r="G19" s="146"/>
      <c r="H19" s="146"/>
      <c r="I19" s="80">
        <v>3575.05</v>
      </c>
      <c r="J19" s="2"/>
    </row>
    <row r="20" spans="2:9" ht="38.25" customHeight="1">
      <c r="B20" s="10" t="s">
        <v>114</v>
      </c>
      <c r="C20" s="147" t="s">
        <v>115</v>
      </c>
      <c r="D20" s="147"/>
      <c r="E20" s="147"/>
      <c r="F20" s="147"/>
      <c r="G20" s="147"/>
      <c r="H20" s="147"/>
      <c r="I20" s="88">
        <f>I22+I23+I24+I25+I26+I27+I28+I29+I30+I31+I32+I33+I34</f>
        <v>603.04</v>
      </c>
    </row>
    <row r="21" spans="2:9" ht="12.75">
      <c r="B21" s="10"/>
      <c r="C21" s="145" t="s">
        <v>32</v>
      </c>
      <c r="D21" s="145"/>
      <c r="E21" s="145"/>
      <c r="F21" s="145"/>
      <c r="G21" s="145"/>
      <c r="H21" s="145"/>
      <c r="I21" s="80"/>
    </row>
    <row r="22" spans="2:9" ht="12.75">
      <c r="B22" s="10" t="s">
        <v>116</v>
      </c>
      <c r="C22" s="146" t="s">
        <v>89</v>
      </c>
      <c r="D22" s="146"/>
      <c r="E22" s="146"/>
      <c r="F22" s="146"/>
      <c r="G22" s="146"/>
      <c r="H22" s="146"/>
      <c r="I22" s="80"/>
    </row>
    <row r="23" spans="2:9" ht="12.75">
      <c r="B23" s="10" t="s">
        <v>117</v>
      </c>
      <c r="C23" s="146" t="s">
        <v>91</v>
      </c>
      <c r="D23" s="146"/>
      <c r="E23" s="146"/>
      <c r="F23" s="146"/>
      <c r="G23" s="146"/>
      <c r="H23" s="146"/>
      <c r="I23" s="80"/>
    </row>
    <row r="24" spans="2:9" ht="12.75">
      <c r="B24" s="10" t="s">
        <v>118</v>
      </c>
      <c r="C24" s="146" t="s">
        <v>93</v>
      </c>
      <c r="D24" s="146"/>
      <c r="E24" s="146"/>
      <c r="F24" s="146"/>
      <c r="G24" s="146"/>
      <c r="H24" s="146"/>
      <c r="I24" s="80"/>
    </row>
    <row r="25" spans="2:9" ht="12.75">
      <c r="B25" s="10" t="s">
        <v>119</v>
      </c>
      <c r="C25" s="146" t="s">
        <v>95</v>
      </c>
      <c r="D25" s="146"/>
      <c r="E25" s="146"/>
      <c r="F25" s="146"/>
      <c r="G25" s="146"/>
      <c r="H25" s="146"/>
      <c r="I25" s="80"/>
    </row>
    <row r="26" spans="2:9" ht="12.75">
      <c r="B26" s="10" t="s">
        <v>120</v>
      </c>
      <c r="C26" s="146" t="s">
        <v>97</v>
      </c>
      <c r="D26" s="146"/>
      <c r="E26" s="146"/>
      <c r="F26" s="146"/>
      <c r="G26" s="146"/>
      <c r="H26" s="146"/>
      <c r="I26" s="80"/>
    </row>
    <row r="27" spans="2:9" ht="12.75">
      <c r="B27" s="10" t="s">
        <v>121</v>
      </c>
      <c r="C27" s="146" t="s">
        <v>99</v>
      </c>
      <c r="D27" s="146"/>
      <c r="E27" s="146"/>
      <c r="F27" s="146"/>
      <c r="G27" s="146"/>
      <c r="H27" s="146"/>
      <c r="I27" s="80"/>
    </row>
    <row r="28" spans="2:9" ht="12.75">
      <c r="B28" s="10" t="s">
        <v>122</v>
      </c>
      <c r="C28" s="146" t="s">
        <v>101</v>
      </c>
      <c r="D28" s="146"/>
      <c r="E28" s="146"/>
      <c r="F28" s="146"/>
      <c r="G28" s="146"/>
      <c r="H28" s="146"/>
      <c r="I28" s="80"/>
    </row>
    <row r="29" spans="2:9" ht="12.75">
      <c r="B29" s="10" t="s">
        <v>123</v>
      </c>
      <c r="C29" s="146" t="s">
        <v>103</v>
      </c>
      <c r="D29" s="146"/>
      <c r="E29" s="146"/>
      <c r="F29" s="146"/>
      <c r="G29" s="146"/>
      <c r="H29" s="146"/>
      <c r="I29" s="80"/>
    </row>
    <row r="30" spans="2:9" ht="12.75">
      <c r="B30" s="10" t="s">
        <v>124</v>
      </c>
      <c r="C30" s="146" t="s">
        <v>107</v>
      </c>
      <c r="D30" s="146"/>
      <c r="E30" s="146"/>
      <c r="F30" s="146"/>
      <c r="G30" s="146"/>
      <c r="H30" s="146"/>
      <c r="I30" s="80"/>
    </row>
    <row r="31" spans="2:9" ht="12.75">
      <c r="B31" s="10" t="s">
        <v>125</v>
      </c>
      <c r="C31" s="146" t="s">
        <v>126</v>
      </c>
      <c r="D31" s="146"/>
      <c r="E31" s="146"/>
      <c r="F31" s="146"/>
      <c r="G31" s="146"/>
      <c r="H31" s="146"/>
      <c r="I31" s="80"/>
    </row>
    <row r="32" spans="2:9" ht="12.75">
      <c r="B32" s="10" t="s">
        <v>127</v>
      </c>
      <c r="C32" s="146" t="s">
        <v>109</v>
      </c>
      <c r="D32" s="146"/>
      <c r="E32" s="146"/>
      <c r="F32" s="146"/>
      <c r="G32" s="146"/>
      <c r="H32" s="146"/>
      <c r="I32" s="80"/>
    </row>
    <row r="33" spans="2:9" ht="12.75">
      <c r="B33" s="10" t="s">
        <v>128</v>
      </c>
      <c r="C33" s="146" t="s">
        <v>111</v>
      </c>
      <c r="D33" s="146"/>
      <c r="E33" s="146"/>
      <c r="F33" s="146"/>
      <c r="G33" s="146"/>
      <c r="H33" s="146"/>
      <c r="I33" s="80">
        <v>603.04</v>
      </c>
    </row>
    <row r="34" spans="2:9" ht="12.75">
      <c r="B34" s="10" t="s">
        <v>129</v>
      </c>
      <c r="C34" s="146" t="s">
        <v>113</v>
      </c>
      <c r="D34" s="146"/>
      <c r="E34" s="146"/>
      <c r="F34" s="146"/>
      <c r="G34" s="146"/>
      <c r="H34" s="146"/>
      <c r="I34" s="80"/>
    </row>
  </sheetData>
  <sheetProtection/>
  <mergeCells count="34">
    <mergeCell ref="C32:H32"/>
    <mergeCell ref="C34:H34"/>
    <mergeCell ref="C26:H26"/>
    <mergeCell ref="C27:H27"/>
    <mergeCell ref="C28:H28"/>
    <mergeCell ref="C29:H29"/>
    <mergeCell ref="C30:H30"/>
    <mergeCell ref="C31:H31"/>
    <mergeCell ref="C33:H33"/>
    <mergeCell ref="C24:H24"/>
    <mergeCell ref="C25:H25"/>
    <mergeCell ref="C14:H14"/>
    <mergeCell ref="C22:H22"/>
    <mergeCell ref="C23:H23"/>
    <mergeCell ref="C18:H18"/>
    <mergeCell ref="C19:H19"/>
    <mergeCell ref="C17:H17"/>
    <mergeCell ref="C20:H20"/>
    <mergeCell ref="C21:H21"/>
    <mergeCell ref="C16:H16"/>
    <mergeCell ref="C6:H6"/>
    <mergeCell ref="C7:H7"/>
    <mergeCell ref="C8:H8"/>
    <mergeCell ref="C9:H9"/>
    <mergeCell ref="C12:H12"/>
    <mergeCell ref="C13:H13"/>
    <mergeCell ref="C11:H11"/>
    <mergeCell ref="C10:H10"/>
    <mergeCell ref="C5:H5"/>
    <mergeCell ref="C2:H2"/>
    <mergeCell ref="C3:H3"/>
    <mergeCell ref="C4:H4"/>
    <mergeCell ref="C15:H15"/>
    <mergeCell ref="B1:H1"/>
  </mergeCells>
  <printOptions/>
  <pageMargins left="0.5905511811023623" right="0.3937007874015748" top="0.984251968503937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62"/>
  <sheetViews>
    <sheetView zoomScale="90" zoomScaleNormal="90" zoomScalePageLayoutView="0" workbookViewId="0" topLeftCell="A1">
      <pane xSplit="4" ySplit="10" topLeftCell="E42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K49" sqref="K49"/>
    </sheetView>
  </sheetViews>
  <sheetFormatPr defaultColWidth="1.37890625" defaultRowHeight="12.75"/>
  <cols>
    <col min="1" max="1" width="31.25390625" style="28" customWidth="1"/>
    <col min="2" max="2" width="6.125" style="28" customWidth="1"/>
    <col min="3" max="3" width="7.25390625" style="28" customWidth="1"/>
    <col min="4" max="4" width="7.75390625" style="28" customWidth="1"/>
    <col min="5" max="5" width="13.125" style="28" customWidth="1"/>
    <col min="6" max="6" width="12.625" style="123" customWidth="1"/>
    <col min="7" max="7" width="12.25390625" style="123" customWidth="1"/>
    <col min="8" max="8" width="11.125" style="123" customWidth="1"/>
    <col min="9" max="9" width="11.625" style="28" customWidth="1"/>
    <col min="10" max="10" width="11.375" style="106" customWidth="1"/>
    <col min="11" max="12" width="10.75390625" style="106" customWidth="1"/>
    <col min="13" max="14" width="11.75390625" style="28" customWidth="1"/>
    <col min="15" max="15" width="11.375" style="28" customWidth="1"/>
    <col min="16" max="16" width="10.75390625" style="28" customWidth="1"/>
    <col min="17" max="16384" width="1.37890625" style="28" customWidth="1"/>
  </cols>
  <sheetData>
    <row r="1" spans="6:12" s="26" customFormat="1" ht="12" customHeight="1">
      <c r="F1" s="102"/>
      <c r="G1" s="102"/>
      <c r="H1" s="102"/>
      <c r="J1" s="103"/>
      <c r="K1" s="103"/>
      <c r="L1" s="103"/>
    </row>
    <row r="2" spans="1:16" ht="15">
      <c r="A2" s="157" t="s">
        <v>130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</row>
    <row r="3" spans="5:10" ht="15">
      <c r="E3" s="29"/>
      <c r="F3" s="104" t="s">
        <v>162</v>
      </c>
      <c r="G3" s="158"/>
      <c r="H3" s="158"/>
      <c r="I3" s="158"/>
      <c r="J3" s="105" t="s">
        <v>329</v>
      </c>
    </row>
    <row r="4" spans="6:12" s="25" customFormat="1" ht="13.5">
      <c r="F4" s="107"/>
      <c r="G4" s="107"/>
      <c r="H4" s="107"/>
      <c r="J4" s="108"/>
      <c r="K4" s="108"/>
      <c r="L4" s="108"/>
    </row>
    <row r="5" spans="1:16" s="30" customFormat="1" ht="51.75" customHeight="1">
      <c r="A5" s="159" t="s">
        <v>27</v>
      </c>
      <c r="B5" s="149" t="s">
        <v>235</v>
      </c>
      <c r="C5" s="149" t="s">
        <v>260</v>
      </c>
      <c r="D5" s="149"/>
      <c r="E5" s="159" t="s">
        <v>163</v>
      </c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</row>
    <row r="6" spans="1:16" s="30" customFormat="1" ht="17.25" customHeight="1">
      <c r="A6" s="159"/>
      <c r="B6" s="149"/>
      <c r="C6" s="159" t="s">
        <v>270</v>
      </c>
      <c r="D6" s="159" t="s">
        <v>271</v>
      </c>
      <c r="E6" s="159" t="s">
        <v>272</v>
      </c>
      <c r="F6" s="159" t="s">
        <v>32</v>
      </c>
      <c r="G6" s="159"/>
      <c r="H6" s="159"/>
      <c r="I6" s="159"/>
      <c r="J6" s="159"/>
      <c r="K6" s="159"/>
      <c r="L6" s="159"/>
      <c r="M6" s="159"/>
      <c r="N6" s="159"/>
      <c r="O6" s="159"/>
      <c r="P6" s="159"/>
    </row>
    <row r="7" spans="1:16" s="30" customFormat="1" ht="106.5" customHeight="1">
      <c r="A7" s="159"/>
      <c r="B7" s="149"/>
      <c r="C7" s="159"/>
      <c r="D7" s="159"/>
      <c r="E7" s="159"/>
      <c r="F7" s="160" t="s">
        <v>273</v>
      </c>
      <c r="G7" s="160"/>
      <c r="H7" s="160"/>
      <c r="I7" s="149" t="s">
        <v>274</v>
      </c>
      <c r="J7" s="161" t="s">
        <v>275</v>
      </c>
      <c r="K7" s="161"/>
      <c r="L7" s="161"/>
      <c r="M7" s="149" t="s">
        <v>276</v>
      </c>
      <c r="N7" s="149" t="s">
        <v>277</v>
      </c>
      <c r="O7" s="149" t="s">
        <v>278</v>
      </c>
      <c r="P7" s="149"/>
    </row>
    <row r="8" spans="1:16" s="30" customFormat="1" ht="14.25" customHeight="1">
      <c r="A8" s="159"/>
      <c r="B8" s="149"/>
      <c r="C8" s="159"/>
      <c r="D8" s="159"/>
      <c r="E8" s="159"/>
      <c r="F8" s="150" t="s">
        <v>168</v>
      </c>
      <c r="G8" s="150" t="s">
        <v>32</v>
      </c>
      <c r="H8" s="150"/>
      <c r="I8" s="149"/>
      <c r="J8" s="151" t="s">
        <v>168</v>
      </c>
      <c r="K8" s="152" t="s">
        <v>32</v>
      </c>
      <c r="L8" s="152"/>
      <c r="M8" s="149"/>
      <c r="N8" s="149"/>
      <c r="O8" s="159" t="s">
        <v>164</v>
      </c>
      <c r="P8" s="159" t="s">
        <v>279</v>
      </c>
    </row>
    <row r="9" spans="1:16" s="30" customFormat="1" ht="26.25" customHeight="1">
      <c r="A9" s="159"/>
      <c r="B9" s="149"/>
      <c r="C9" s="159"/>
      <c r="D9" s="159"/>
      <c r="E9" s="159"/>
      <c r="F9" s="150"/>
      <c r="G9" s="109" t="s">
        <v>280</v>
      </c>
      <c r="H9" s="109" t="s">
        <v>281</v>
      </c>
      <c r="I9" s="149"/>
      <c r="J9" s="151"/>
      <c r="K9" s="110" t="s">
        <v>280</v>
      </c>
      <c r="L9" s="110" t="s">
        <v>281</v>
      </c>
      <c r="M9" s="149"/>
      <c r="N9" s="149"/>
      <c r="O9" s="159"/>
      <c r="P9" s="159"/>
    </row>
    <row r="10" spans="1:16" s="30" customFormat="1" ht="11.25">
      <c r="A10" s="55">
        <v>1</v>
      </c>
      <c r="B10" s="55">
        <v>2</v>
      </c>
      <c r="C10" s="55">
        <v>3</v>
      </c>
      <c r="D10" s="55">
        <v>3</v>
      </c>
      <c r="E10" s="55">
        <v>4</v>
      </c>
      <c r="F10" s="111">
        <v>5</v>
      </c>
      <c r="G10" s="111"/>
      <c r="H10" s="111"/>
      <c r="I10" s="56" t="s">
        <v>165</v>
      </c>
      <c r="J10" s="112">
        <v>6</v>
      </c>
      <c r="K10" s="112"/>
      <c r="L10" s="112"/>
      <c r="M10" s="55">
        <v>7</v>
      </c>
      <c r="N10" s="55">
        <v>8</v>
      </c>
      <c r="O10" s="55">
        <v>9</v>
      </c>
      <c r="P10" s="55">
        <v>10</v>
      </c>
    </row>
    <row r="11" spans="1:16" s="85" customFormat="1" ht="13.5">
      <c r="A11" s="83" t="s">
        <v>282</v>
      </c>
      <c r="B11" s="84" t="s">
        <v>166</v>
      </c>
      <c r="C11" s="84" t="s">
        <v>167</v>
      </c>
      <c r="D11" s="84" t="s">
        <v>167</v>
      </c>
      <c r="E11" s="113">
        <f>F11+I11+J11+M11+N11+O11</f>
        <v>8268060</v>
      </c>
      <c r="F11" s="113">
        <f>G11+H11</f>
        <v>7886713</v>
      </c>
      <c r="G11" s="113">
        <f>G14</f>
        <v>419273</v>
      </c>
      <c r="H11" s="113">
        <f>H14</f>
        <v>7467440</v>
      </c>
      <c r="I11" s="113">
        <f>I13+I14+I15+I16+I17+I18+I19</f>
        <v>0</v>
      </c>
      <c r="J11" s="113">
        <f>K11+L11</f>
        <v>191470</v>
      </c>
      <c r="K11" s="113">
        <f>K17</f>
        <v>92005</v>
      </c>
      <c r="L11" s="113">
        <f>L17</f>
        <v>99465</v>
      </c>
      <c r="M11" s="113">
        <f>M17</f>
        <v>0</v>
      </c>
      <c r="N11" s="113">
        <f>N14</f>
        <v>0</v>
      </c>
      <c r="O11" s="113">
        <f>O13+O14+O15+O16+O18+O19</f>
        <v>189877</v>
      </c>
      <c r="P11" s="113">
        <f>P14+P18</f>
        <v>0</v>
      </c>
    </row>
    <row r="12" spans="1:16" s="25" customFormat="1" ht="13.5">
      <c r="A12" s="57" t="s">
        <v>169</v>
      </c>
      <c r="B12" s="31"/>
      <c r="C12" s="31"/>
      <c r="D12" s="31"/>
      <c r="E12" s="114">
        <f>F12+I12+J12+M12+N12+O12</f>
        <v>0</v>
      </c>
      <c r="F12" s="115"/>
      <c r="G12" s="115"/>
      <c r="H12" s="115"/>
      <c r="I12" s="116"/>
      <c r="J12" s="117"/>
      <c r="K12" s="117"/>
      <c r="L12" s="117"/>
      <c r="M12" s="116"/>
      <c r="N12" s="116"/>
      <c r="O12" s="116"/>
      <c r="P12" s="116"/>
    </row>
    <row r="13" spans="1:16" s="32" customFormat="1" ht="13.5">
      <c r="A13" s="58" t="s">
        <v>171</v>
      </c>
      <c r="B13" s="51" t="s">
        <v>170</v>
      </c>
      <c r="C13" s="51" t="s">
        <v>172</v>
      </c>
      <c r="D13" s="51" t="s">
        <v>167</v>
      </c>
      <c r="E13" s="114">
        <f>I13+O13</f>
        <v>0</v>
      </c>
      <c r="F13" s="118" t="s">
        <v>167</v>
      </c>
      <c r="G13" s="118" t="s">
        <v>167</v>
      </c>
      <c r="H13" s="118" t="s">
        <v>167</v>
      </c>
      <c r="I13" s="41"/>
      <c r="J13" s="119" t="s">
        <v>167</v>
      </c>
      <c r="K13" s="119" t="s">
        <v>167</v>
      </c>
      <c r="L13" s="119" t="s">
        <v>167</v>
      </c>
      <c r="M13" s="41" t="s">
        <v>167</v>
      </c>
      <c r="N13" s="41" t="s">
        <v>167</v>
      </c>
      <c r="O13" s="41"/>
      <c r="P13" s="41" t="s">
        <v>167</v>
      </c>
    </row>
    <row r="14" spans="1:16" s="32" customFormat="1" ht="13.5">
      <c r="A14" s="58" t="s">
        <v>283</v>
      </c>
      <c r="B14" s="51" t="s">
        <v>172</v>
      </c>
      <c r="C14" s="51" t="s">
        <v>173</v>
      </c>
      <c r="D14" s="51" t="s">
        <v>167</v>
      </c>
      <c r="E14" s="114">
        <f>F14+I14+N14+O14</f>
        <v>8076590</v>
      </c>
      <c r="F14" s="115">
        <f>G14+H14</f>
        <v>7886713</v>
      </c>
      <c r="G14" s="115">
        <f>G20</f>
        <v>419273</v>
      </c>
      <c r="H14" s="115">
        <f>H20</f>
        <v>7467440</v>
      </c>
      <c r="I14" s="120"/>
      <c r="J14" s="119" t="s">
        <v>167</v>
      </c>
      <c r="K14" s="119" t="s">
        <v>167</v>
      </c>
      <c r="L14" s="119" t="s">
        <v>167</v>
      </c>
      <c r="M14" s="41" t="s">
        <v>167</v>
      </c>
      <c r="N14" s="120"/>
      <c r="O14" s="120">
        <f>175500+14377</f>
        <v>189877</v>
      </c>
      <c r="P14" s="120"/>
    </row>
    <row r="15" spans="1:16" s="32" customFormat="1" ht="28.5" customHeight="1">
      <c r="A15" s="59" t="s">
        <v>284</v>
      </c>
      <c r="B15" s="51" t="s">
        <v>173</v>
      </c>
      <c r="C15" s="51" t="s">
        <v>174</v>
      </c>
      <c r="D15" s="51" t="s">
        <v>167</v>
      </c>
      <c r="E15" s="114">
        <f>I15+O15</f>
        <v>0</v>
      </c>
      <c r="F15" s="118" t="s">
        <v>167</v>
      </c>
      <c r="G15" s="118" t="s">
        <v>167</v>
      </c>
      <c r="H15" s="118" t="s">
        <v>167</v>
      </c>
      <c r="I15" s="41"/>
      <c r="J15" s="119" t="s">
        <v>167</v>
      </c>
      <c r="K15" s="119" t="s">
        <v>167</v>
      </c>
      <c r="L15" s="119" t="s">
        <v>167</v>
      </c>
      <c r="M15" s="41" t="s">
        <v>167</v>
      </c>
      <c r="N15" s="41" t="s">
        <v>167</v>
      </c>
      <c r="O15" s="41"/>
      <c r="P15" s="41" t="s">
        <v>167</v>
      </c>
    </row>
    <row r="16" spans="1:16" s="32" customFormat="1" ht="66.75" customHeight="1">
      <c r="A16" s="59" t="s">
        <v>285</v>
      </c>
      <c r="B16" s="51" t="s">
        <v>174</v>
      </c>
      <c r="C16" s="51" t="s">
        <v>175</v>
      </c>
      <c r="D16" s="51" t="s">
        <v>167</v>
      </c>
      <c r="E16" s="114">
        <f>I16+O16</f>
        <v>0</v>
      </c>
      <c r="F16" s="118" t="s">
        <v>167</v>
      </c>
      <c r="G16" s="118" t="s">
        <v>167</v>
      </c>
      <c r="H16" s="118" t="s">
        <v>167</v>
      </c>
      <c r="I16" s="41"/>
      <c r="J16" s="119" t="s">
        <v>167</v>
      </c>
      <c r="K16" s="119" t="s">
        <v>167</v>
      </c>
      <c r="L16" s="119" t="s">
        <v>167</v>
      </c>
      <c r="M16" s="41" t="s">
        <v>167</v>
      </c>
      <c r="N16" s="41" t="s">
        <v>167</v>
      </c>
      <c r="O16" s="41"/>
      <c r="P16" s="41" t="s">
        <v>167</v>
      </c>
    </row>
    <row r="17" spans="1:16" s="32" customFormat="1" ht="27.75" customHeight="1">
      <c r="A17" s="59" t="s">
        <v>286</v>
      </c>
      <c r="B17" s="51" t="s">
        <v>175</v>
      </c>
      <c r="C17" s="51" t="s">
        <v>178</v>
      </c>
      <c r="D17" s="51" t="s">
        <v>167</v>
      </c>
      <c r="E17" s="114">
        <f>I17+J17+M17</f>
        <v>191470</v>
      </c>
      <c r="F17" s="118" t="s">
        <v>167</v>
      </c>
      <c r="G17" s="118" t="s">
        <v>167</v>
      </c>
      <c r="H17" s="118" t="s">
        <v>167</v>
      </c>
      <c r="I17" s="41"/>
      <c r="J17" s="121">
        <f>K17+L17</f>
        <v>191470</v>
      </c>
      <c r="K17" s="117">
        <f>K20</f>
        <v>92005</v>
      </c>
      <c r="L17" s="117">
        <f>L20</f>
        <v>99465</v>
      </c>
      <c r="M17" s="41"/>
      <c r="N17" s="41" t="s">
        <v>167</v>
      </c>
      <c r="O17" s="41" t="s">
        <v>167</v>
      </c>
      <c r="P17" s="41" t="s">
        <v>167</v>
      </c>
    </row>
    <row r="18" spans="1:16" s="32" customFormat="1" ht="16.5" customHeight="1">
      <c r="A18" s="58" t="s">
        <v>176</v>
      </c>
      <c r="B18" s="51" t="s">
        <v>177</v>
      </c>
      <c r="C18" s="51" t="s">
        <v>178</v>
      </c>
      <c r="D18" s="51" t="s">
        <v>167</v>
      </c>
      <c r="E18" s="114">
        <f>I18+O18</f>
        <v>0</v>
      </c>
      <c r="F18" s="118" t="s">
        <v>167</v>
      </c>
      <c r="G18" s="118" t="s">
        <v>167</v>
      </c>
      <c r="H18" s="118" t="s">
        <v>167</v>
      </c>
      <c r="I18" s="41"/>
      <c r="J18" s="119" t="s">
        <v>167</v>
      </c>
      <c r="K18" s="119" t="s">
        <v>167</v>
      </c>
      <c r="L18" s="119" t="s">
        <v>167</v>
      </c>
      <c r="M18" s="41" t="s">
        <v>167</v>
      </c>
      <c r="N18" s="41" t="s">
        <v>167</v>
      </c>
      <c r="O18" s="41"/>
      <c r="P18" s="41"/>
    </row>
    <row r="19" spans="1:16" s="32" customFormat="1" ht="13.5">
      <c r="A19" s="58" t="s">
        <v>287</v>
      </c>
      <c r="B19" s="51" t="s">
        <v>178</v>
      </c>
      <c r="C19" s="51" t="s">
        <v>167</v>
      </c>
      <c r="D19" s="51" t="s">
        <v>167</v>
      </c>
      <c r="E19" s="114">
        <f>I19+O19</f>
        <v>0</v>
      </c>
      <c r="F19" s="118" t="s">
        <v>167</v>
      </c>
      <c r="G19" s="118" t="s">
        <v>167</v>
      </c>
      <c r="H19" s="118" t="s">
        <v>167</v>
      </c>
      <c r="I19" s="41"/>
      <c r="J19" s="119" t="s">
        <v>167</v>
      </c>
      <c r="K19" s="119" t="s">
        <v>167</v>
      </c>
      <c r="L19" s="119" t="s">
        <v>167</v>
      </c>
      <c r="M19" s="41" t="s">
        <v>167</v>
      </c>
      <c r="N19" s="41" t="s">
        <v>167</v>
      </c>
      <c r="O19" s="41"/>
      <c r="P19" s="41" t="s">
        <v>167</v>
      </c>
    </row>
    <row r="20" spans="1:16" s="85" customFormat="1" ht="13.5">
      <c r="A20" s="83" t="s">
        <v>179</v>
      </c>
      <c r="B20" s="84" t="s">
        <v>180</v>
      </c>
      <c r="C20" s="84" t="s">
        <v>167</v>
      </c>
      <c r="D20" s="84" t="s">
        <v>167</v>
      </c>
      <c r="E20" s="113">
        <f aca="true" t="shared" si="0" ref="E20:E60">F20+I20+J20+M20+N20+O20</f>
        <v>8268060</v>
      </c>
      <c r="F20" s="113">
        <f aca="true" t="shared" si="1" ref="F20:F60">G20+H20</f>
        <v>7886713</v>
      </c>
      <c r="G20" s="113">
        <f>G22+G28+G29+G34+G35+G36+G51+G55</f>
        <v>419273</v>
      </c>
      <c r="H20" s="113">
        <f>H22+H28+H29+H34+H35+H36+H51+H55</f>
        <v>7467440</v>
      </c>
      <c r="I20" s="113">
        <f>I22+I28+I29+I34+I35+I36+I51+I55</f>
        <v>0</v>
      </c>
      <c r="J20" s="113">
        <f>K20+L20</f>
        <v>191470</v>
      </c>
      <c r="K20" s="113">
        <f>K22+K28+K29+K34+K35+K36+K51+K55</f>
        <v>92005</v>
      </c>
      <c r="L20" s="113">
        <f>L22+L28+L29+L34+L35+L36+L51+L55</f>
        <v>99465</v>
      </c>
      <c r="M20" s="113">
        <f>M22+M28+M29+M34+M35+M36+M51+M55</f>
        <v>0</v>
      </c>
      <c r="N20" s="113">
        <f>N22+N28+N29+N34+N35+N36+N51+N55</f>
        <v>0</v>
      </c>
      <c r="O20" s="113">
        <f>O22+O28+O29+O34+O35+O36+O51+O55</f>
        <v>189877</v>
      </c>
      <c r="P20" s="113"/>
    </row>
    <row r="21" spans="1:16" s="32" customFormat="1" ht="13.5">
      <c r="A21" s="58" t="s">
        <v>181</v>
      </c>
      <c r="B21" s="41"/>
      <c r="C21" s="51"/>
      <c r="D21" s="51"/>
      <c r="E21" s="114">
        <f t="shared" si="0"/>
        <v>0</v>
      </c>
      <c r="F21" s="115">
        <f t="shared" si="1"/>
        <v>0</v>
      </c>
      <c r="G21" s="115"/>
      <c r="H21" s="115"/>
      <c r="I21" s="120"/>
      <c r="J21" s="117">
        <f aca="true" t="shared" si="2" ref="J21:J60">K21+L21</f>
        <v>0</v>
      </c>
      <c r="K21" s="117"/>
      <c r="L21" s="117"/>
      <c r="M21" s="120"/>
      <c r="N21" s="120"/>
      <c r="O21" s="120"/>
      <c r="P21" s="120"/>
    </row>
    <row r="22" spans="1:16" s="32" customFormat="1" ht="13.5">
      <c r="A22" s="58" t="s">
        <v>183</v>
      </c>
      <c r="B22" s="51" t="s">
        <v>182</v>
      </c>
      <c r="C22" s="51" t="s">
        <v>182</v>
      </c>
      <c r="D22" s="51" t="s">
        <v>170</v>
      </c>
      <c r="E22" s="114">
        <f t="shared" si="0"/>
        <v>7381369.92</v>
      </c>
      <c r="F22" s="115">
        <f t="shared" si="1"/>
        <v>7374080</v>
      </c>
      <c r="G22" s="115">
        <f aca="true" t="shared" si="3" ref="G22:L22">G24+G26+G27+G25</f>
        <v>0</v>
      </c>
      <c r="H22" s="115">
        <f t="shared" si="3"/>
        <v>7374080</v>
      </c>
      <c r="I22" s="122">
        <f t="shared" si="3"/>
        <v>0</v>
      </c>
      <c r="J22" s="117">
        <f t="shared" si="3"/>
        <v>0</v>
      </c>
      <c r="K22" s="117">
        <f t="shared" si="3"/>
        <v>0</v>
      </c>
      <c r="L22" s="117">
        <f t="shared" si="3"/>
        <v>0</v>
      </c>
      <c r="M22" s="120">
        <f>M24+M26+M27</f>
        <v>0</v>
      </c>
      <c r="N22" s="120">
        <f>N24+N26+N27</f>
        <v>0</v>
      </c>
      <c r="O22" s="120">
        <f>O24+O26+O27</f>
        <v>7289.92</v>
      </c>
      <c r="P22" s="120">
        <f>P24+P26+P27</f>
        <v>0</v>
      </c>
    </row>
    <row r="23" spans="1:16" s="32" customFormat="1" ht="13.5">
      <c r="A23" s="58" t="s">
        <v>184</v>
      </c>
      <c r="B23" s="41"/>
      <c r="C23" s="51"/>
      <c r="D23" s="51"/>
      <c r="E23" s="114">
        <f t="shared" si="0"/>
        <v>0</v>
      </c>
      <c r="F23" s="115">
        <f t="shared" si="1"/>
        <v>0</v>
      </c>
      <c r="G23" s="115"/>
      <c r="H23" s="115"/>
      <c r="I23" s="120"/>
      <c r="J23" s="117">
        <f t="shared" si="2"/>
        <v>0</v>
      </c>
      <c r="K23" s="117"/>
      <c r="L23" s="117"/>
      <c r="M23" s="120"/>
      <c r="N23" s="120"/>
      <c r="O23" s="120"/>
      <c r="P23" s="120"/>
    </row>
    <row r="24" spans="1:16" s="32" customFormat="1" ht="13.5">
      <c r="A24" s="58" t="s">
        <v>204</v>
      </c>
      <c r="B24" s="153" t="s">
        <v>185</v>
      </c>
      <c r="C24" s="41">
        <v>211</v>
      </c>
      <c r="D24" s="51" t="s">
        <v>207</v>
      </c>
      <c r="E24" s="114">
        <f t="shared" si="0"/>
        <v>5562079.02</v>
      </c>
      <c r="F24" s="115">
        <f t="shared" si="1"/>
        <v>5556480</v>
      </c>
      <c r="G24" s="115"/>
      <c r="H24" s="115">
        <v>5556480</v>
      </c>
      <c r="I24" s="120"/>
      <c r="J24" s="117">
        <f t="shared" si="2"/>
        <v>0</v>
      </c>
      <c r="K24" s="117"/>
      <c r="L24" s="117"/>
      <c r="M24" s="120"/>
      <c r="N24" s="120"/>
      <c r="O24" s="120">
        <v>5599.02</v>
      </c>
      <c r="P24" s="120"/>
    </row>
    <row r="25" spans="1:16" s="32" customFormat="1" ht="23.25" customHeight="1">
      <c r="A25" s="59" t="s">
        <v>330</v>
      </c>
      <c r="B25" s="153"/>
      <c r="C25" s="41">
        <v>266</v>
      </c>
      <c r="D25" s="51" t="s">
        <v>207</v>
      </c>
      <c r="E25" s="114">
        <f>F25+I25+J25+M25+N25+O25</f>
        <v>9800</v>
      </c>
      <c r="F25" s="115">
        <f>G25+H25</f>
        <v>9800</v>
      </c>
      <c r="G25" s="115"/>
      <c r="H25" s="115">
        <v>9800</v>
      </c>
      <c r="I25" s="120"/>
      <c r="J25" s="117">
        <f>K25+L25</f>
        <v>0</v>
      </c>
      <c r="K25" s="117"/>
      <c r="L25" s="117"/>
      <c r="M25" s="120"/>
      <c r="N25" s="120"/>
      <c r="O25" s="120"/>
      <c r="P25" s="120"/>
    </row>
    <row r="26" spans="1:16" s="32" customFormat="1" ht="27.75" customHeight="1">
      <c r="A26" s="59" t="s">
        <v>205</v>
      </c>
      <c r="B26" s="153"/>
      <c r="C26" s="41">
        <v>213</v>
      </c>
      <c r="D26" s="51" t="s">
        <v>208</v>
      </c>
      <c r="E26" s="114">
        <f t="shared" si="0"/>
        <v>1809490.9</v>
      </c>
      <c r="F26" s="115">
        <f t="shared" si="1"/>
        <v>1807800</v>
      </c>
      <c r="G26" s="115"/>
      <c r="H26" s="115">
        <v>1807800</v>
      </c>
      <c r="I26" s="120"/>
      <c r="J26" s="117">
        <f t="shared" si="2"/>
        <v>0</v>
      </c>
      <c r="K26" s="117"/>
      <c r="L26" s="117"/>
      <c r="M26" s="120"/>
      <c r="N26" s="120"/>
      <c r="O26" s="120">
        <v>1690.9</v>
      </c>
      <c r="P26" s="120"/>
    </row>
    <row r="27" spans="1:16" s="32" customFormat="1" ht="13.5">
      <c r="A27" s="58" t="s">
        <v>206</v>
      </c>
      <c r="B27" s="153"/>
      <c r="C27" s="41">
        <v>266</v>
      </c>
      <c r="D27" s="51" t="s">
        <v>209</v>
      </c>
      <c r="E27" s="114">
        <f t="shared" si="0"/>
        <v>0</v>
      </c>
      <c r="F27" s="115">
        <f t="shared" si="1"/>
        <v>0</v>
      </c>
      <c r="G27" s="115"/>
      <c r="H27" s="115"/>
      <c r="I27" s="120"/>
      <c r="J27" s="117">
        <f t="shared" si="2"/>
        <v>0</v>
      </c>
      <c r="K27" s="117"/>
      <c r="L27" s="117"/>
      <c r="M27" s="120"/>
      <c r="N27" s="120"/>
      <c r="O27" s="120"/>
      <c r="P27" s="120"/>
    </row>
    <row r="28" spans="1:16" s="32" customFormat="1" ht="27">
      <c r="A28" s="59" t="s">
        <v>288</v>
      </c>
      <c r="B28" s="51" t="s">
        <v>186</v>
      </c>
      <c r="C28" s="41">
        <v>260</v>
      </c>
      <c r="D28" s="51" t="s">
        <v>191</v>
      </c>
      <c r="E28" s="114">
        <f t="shared" si="0"/>
        <v>0</v>
      </c>
      <c r="F28" s="115">
        <f t="shared" si="1"/>
        <v>0</v>
      </c>
      <c r="G28" s="115"/>
      <c r="H28" s="115"/>
      <c r="I28" s="120"/>
      <c r="J28" s="117">
        <f t="shared" si="2"/>
        <v>0</v>
      </c>
      <c r="K28" s="117"/>
      <c r="L28" s="117"/>
      <c r="M28" s="120"/>
      <c r="N28" s="120"/>
      <c r="O28" s="120"/>
      <c r="P28" s="120"/>
    </row>
    <row r="29" spans="1:16" s="32" customFormat="1" ht="27">
      <c r="A29" s="59" t="s">
        <v>289</v>
      </c>
      <c r="B29" s="154" t="s">
        <v>187</v>
      </c>
      <c r="C29" s="41">
        <v>291</v>
      </c>
      <c r="D29" s="51" t="s">
        <v>210</v>
      </c>
      <c r="E29" s="114">
        <f t="shared" si="0"/>
        <v>32800</v>
      </c>
      <c r="F29" s="115">
        <f t="shared" si="1"/>
        <v>32800</v>
      </c>
      <c r="G29" s="115">
        <f>G31+G32+G33</f>
        <v>32800</v>
      </c>
      <c r="H29" s="115">
        <f>H31+H32+H33</f>
        <v>0</v>
      </c>
      <c r="I29" s="120">
        <f>I31+I32+I33</f>
        <v>0</v>
      </c>
      <c r="J29" s="117">
        <f t="shared" si="2"/>
        <v>0</v>
      </c>
      <c r="K29" s="117">
        <f aca="true" t="shared" si="4" ref="K29:P29">K31+K32+K33</f>
        <v>0</v>
      </c>
      <c r="L29" s="117">
        <f t="shared" si="4"/>
        <v>0</v>
      </c>
      <c r="M29" s="120">
        <f t="shared" si="4"/>
        <v>0</v>
      </c>
      <c r="N29" s="120">
        <f t="shared" si="4"/>
        <v>0</v>
      </c>
      <c r="O29" s="120">
        <f t="shared" si="4"/>
        <v>0</v>
      </c>
      <c r="P29" s="120">
        <f t="shared" si="4"/>
        <v>0</v>
      </c>
    </row>
    <row r="30" spans="1:16" s="32" customFormat="1" ht="13.5">
      <c r="A30" s="58" t="s">
        <v>30</v>
      </c>
      <c r="B30" s="155"/>
      <c r="C30" s="41"/>
      <c r="D30" s="51"/>
      <c r="E30" s="114">
        <f t="shared" si="0"/>
        <v>0</v>
      </c>
      <c r="F30" s="115">
        <f t="shared" si="1"/>
        <v>0</v>
      </c>
      <c r="G30" s="115"/>
      <c r="H30" s="115"/>
      <c r="I30" s="120"/>
      <c r="J30" s="117">
        <f t="shared" si="2"/>
        <v>0</v>
      </c>
      <c r="K30" s="117"/>
      <c r="L30" s="117"/>
      <c r="M30" s="120"/>
      <c r="N30" s="120"/>
      <c r="O30" s="120"/>
      <c r="P30" s="120"/>
    </row>
    <row r="31" spans="1:16" s="32" customFormat="1" ht="27" customHeight="1">
      <c r="A31" s="59" t="s">
        <v>211</v>
      </c>
      <c r="B31" s="155"/>
      <c r="C31" s="41">
        <v>291</v>
      </c>
      <c r="D31" s="51" t="s">
        <v>212</v>
      </c>
      <c r="E31" s="114">
        <f t="shared" si="0"/>
        <v>26500</v>
      </c>
      <c r="F31" s="115">
        <f t="shared" si="1"/>
        <v>26500</v>
      </c>
      <c r="G31" s="115">
        <v>26500</v>
      </c>
      <c r="H31" s="115"/>
      <c r="I31" s="120"/>
      <c r="J31" s="117">
        <f t="shared" si="2"/>
        <v>0</v>
      </c>
      <c r="K31" s="117"/>
      <c r="L31" s="117"/>
      <c r="M31" s="120"/>
      <c r="N31" s="120"/>
      <c r="O31" s="120"/>
      <c r="P31" s="120"/>
    </row>
    <row r="32" spans="1:16" s="32" customFormat="1" ht="15" customHeight="1">
      <c r="A32" s="59" t="s">
        <v>217</v>
      </c>
      <c r="B32" s="155"/>
      <c r="C32" s="41">
        <v>291</v>
      </c>
      <c r="D32" s="51" t="s">
        <v>213</v>
      </c>
      <c r="E32" s="114">
        <f t="shared" si="0"/>
        <v>2900</v>
      </c>
      <c r="F32" s="115">
        <f t="shared" si="1"/>
        <v>2900</v>
      </c>
      <c r="G32" s="115">
        <v>2900</v>
      </c>
      <c r="H32" s="115"/>
      <c r="I32" s="120"/>
      <c r="J32" s="117">
        <f t="shared" si="2"/>
        <v>0</v>
      </c>
      <c r="K32" s="117"/>
      <c r="L32" s="117"/>
      <c r="M32" s="120"/>
      <c r="N32" s="120"/>
      <c r="O32" s="120"/>
      <c r="P32" s="120"/>
    </row>
    <row r="33" spans="1:16" s="32" customFormat="1" ht="13.5">
      <c r="A33" s="58" t="s">
        <v>214</v>
      </c>
      <c r="B33" s="156"/>
      <c r="C33" s="41">
        <v>291</v>
      </c>
      <c r="D33" s="51" t="s">
        <v>215</v>
      </c>
      <c r="E33" s="114">
        <f t="shared" si="0"/>
        <v>3400</v>
      </c>
      <c r="F33" s="115">
        <f t="shared" si="1"/>
        <v>3400</v>
      </c>
      <c r="G33" s="115">
        <f>850+2550</f>
        <v>3400</v>
      </c>
      <c r="H33" s="115"/>
      <c r="I33" s="120"/>
      <c r="J33" s="117">
        <f t="shared" si="2"/>
        <v>0</v>
      </c>
      <c r="K33" s="117"/>
      <c r="L33" s="117"/>
      <c r="M33" s="120"/>
      <c r="N33" s="120"/>
      <c r="O33" s="120"/>
      <c r="P33" s="120"/>
    </row>
    <row r="34" spans="1:16" s="32" customFormat="1" ht="27">
      <c r="A34" s="59" t="s">
        <v>290</v>
      </c>
      <c r="B34" s="51" t="s">
        <v>188</v>
      </c>
      <c r="C34" s="41">
        <v>241</v>
      </c>
      <c r="D34" s="51" t="s">
        <v>202</v>
      </c>
      <c r="E34" s="114">
        <f t="shared" si="0"/>
        <v>0</v>
      </c>
      <c r="F34" s="115">
        <f t="shared" si="1"/>
        <v>0</v>
      </c>
      <c r="G34" s="115"/>
      <c r="H34" s="115"/>
      <c r="I34" s="120"/>
      <c r="J34" s="117">
        <f t="shared" si="2"/>
        <v>0</v>
      </c>
      <c r="K34" s="117"/>
      <c r="L34" s="117"/>
      <c r="M34" s="120"/>
      <c r="N34" s="120"/>
      <c r="O34" s="120"/>
      <c r="P34" s="120"/>
    </row>
    <row r="35" spans="1:16" s="32" customFormat="1" ht="27">
      <c r="A35" s="59" t="s">
        <v>291</v>
      </c>
      <c r="B35" s="51" t="s">
        <v>189</v>
      </c>
      <c r="C35" s="51" t="s">
        <v>216</v>
      </c>
      <c r="D35" s="51" t="s">
        <v>216</v>
      </c>
      <c r="E35" s="114">
        <f t="shared" si="0"/>
        <v>0</v>
      </c>
      <c r="F35" s="115">
        <f t="shared" si="1"/>
        <v>0</v>
      </c>
      <c r="G35" s="115"/>
      <c r="H35" s="115"/>
      <c r="I35" s="120"/>
      <c r="J35" s="117">
        <f t="shared" si="2"/>
        <v>0</v>
      </c>
      <c r="K35" s="117"/>
      <c r="L35" s="117"/>
      <c r="M35" s="120"/>
      <c r="N35" s="120"/>
      <c r="O35" s="120"/>
      <c r="P35" s="120"/>
    </row>
    <row r="36" spans="1:16" s="32" customFormat="1" ht="23.25" customHeight="1">
      <c r="A36" s="59" t="s">
        <v>292</v>
      </c>
      <c r="B36" s="154" t="s">
        <v>190</v>
      </c>
      <c r="C36" s="51" t="s">
        <v>167</v>
      </c>
      <c r="D36" s="51" t="s">
        <v>167</v>
      </c>
      <c r="E36" s="114">
        <f t="shared" si="0"/>
        <v>853890.08</v>
      </c>
      <c r="F36" s="115">
        <f t="shared" si="1"/>
        <v>479833</v>
      </c>
      <c r="G36" s="115">
        <f aca="true" t="shared" si="5" ref="G36:L36">G38+G39+G40+G41+G42+G43+G44+G47+G48+G49+G45+G46+G50</f>
        <v>386473</v>
      </c>
      <c r="H36" s="115">
        <f t="shared" si="5"/>
        <v>93360</v>
      </c>
      <c r="I36" s="122">
        <f t="shared" si="5"/>
        <v>0</v>
      </c>
      <c r="J36" s="117">
        <f t="shared" si="5"/>
        <v>191470</v>
      </c>
      <c r="K36" s="117">
        <f t="shared" si="5"/>
        <v>92005</v>
      </c>
      <c r="L36" s="117">
        <f t="shared" si="5"/>
        <v>99465</v>
      </c>
      <c r="M36" s="120">
        <f>M38+M39+M40+M41+M42+M43+M44+M47+M48+M49</f>
        <v>0</v>
      </c>
      <c r="N36" s="120">
        <f>N38+N39+N40+N41+N42+N43+N44+N47+N48+N49</f>
        <v>0</v>
      </c>
      <c r="O36" s="120">
        <f>O38+O39+O40+O41+O42+O43+O44+O47+O48+O49</f>
        <v>182587.08</v>
      </c>
      <c r="P36" s="120">
        <f>P38+P39+P40+P41+P42+P43+P44+P47+P48+P49</f>
        <v>0</v>
      </c>
    </row>
    <row r="37" spans="1:16" s="32" customFormat="1" ht="13.5" customHeight="1">
      <c r="A37" s="59" t="s">
        <v>30</v>
      </c>
      <c r="B37" s="155"/>
      <c r="C37" s="41"/>
      <c r="D37" s="51"/>
      <c r="E37" s="114">
        <f t="shared" si="0"/>
        <v>0</v>
      </c>
      <c r="F37" s="115">
        <f t="shared" si="1"/>
        <v>0</v>
      </c>
      <c r="G37" s="115"/>
      <c r="H37" s="115"/>
      <c r="I37" s="120"/>
      <c r="J37" s="117">
        <f t="shared" si="2"/>
        <v>0</v>
      </c>
      <c r="K37" s="117"/>
      <c r="L37" s="117"/>
      <c r="M37" s="120"/>
      <c r="N37" s="120"/>
      <c r="O37" s="120"/>
      <c r="P37" s="120"/>
    </row>
    <row r="38" spans="1:16" s="32" customFormat="1" ht="14.25" customHeight="1">
      <c r="A38" s="58" t="s">
        <v>218</v>
      </c>
      <c r="B38" s="155"/>
      <c r="C38" s="41">
        <v>221</v>
      </c>
      <c r="D38" s="51" t="s">
        <v>219</v>
      </c>
      <c r="E38" s="114">
        <f t="shared" si="0"/>
        <v>25515</v>
      </c>
      <c r="F38" s="115">
        <f t="shared" si="1"/>
        <v>25515</v>
      </c>
      <c r="G38" s="115">
        <v>2355</v>
      </c>
      <c r="H38" s="115">
        <v>23160</v>
      </c>
      <c r="I38" s="120"/>
      <c r="J38" s="117">
        <f t="shared" si="2"/>
        <v>0</v>
      </c>
      <c r="K38" s="117"/>
      <c r="L38" s="117"/>
      <c r="M38" s="120"/>
      <c r="N38" s="120"/>
      <c r="O38" s="120"/>
      <c r="P38" s="120"/>
    </row>
    <row r="39" spans="1:16" s="32" customFormat="1" ht="15.75" customHeight="1">
      <c r="A39" s="58" t="s">
        <v>220</v>
      </c>
      <c r="B39" s="155"/>
      <c r="C39" s="41">
        <v>222</v>
      </c>
      <c r="D39" s="51" t="s">
        <v>219</v>
      </c>
      <c r="E39" s="114">
        <f t="shared" si="0"/>
        <v>0</v>
      </c>
      <c r="F39" s="115">
        <f t="shared" si="1"/>
        <v>0</v>
      </c>
      <c r="G39" s="115"/>
      <c r="H39" s="115"/>
      <c r="I39" s="120"/>
      <c r="J39" s="117">
        <f t="shared" si="2"/>
        <v>0</v>
      </c>
      <c r="K39" s="117"/>
      <c r="L39" s="117"/>
      <c r="M39" s="120"/>
      <c r="N39" s="120"/>
      <c r="O39" s="120"/>
      <c r="P39" s="120"/>
    </row>
    <row r="40" spans="1:16" s="32" customFormat="1" ht="15" customHeight="1">
      <c r="A40" s="58" t="s">
        <v>221</v>
      </c>
      <c r="B40" s="155"/>
      <c r="C40" s="41">
        <v>223</v>
      </c>
      <c r="D40" s="51" t="s">
        <v>219</v>
      </c>
      <c r="E40" s="114">
        <f t="shared" si="0"/>
        <v>311168</v>
      </c>
      <c r="F40" s="115">
        <f t="shared" si="1"/>
        <v>311168</v>
      </c>
      <c r="G40" s="115">
        <v>311168</v>
      </c>
      <c r="H40" s="115"/>
      <c r="I40" s="120"/>
      <c r="J40" s="117">
        <f t="shared" si="2"/>
        <v>0</v>
      </c>
      <c r="K40" s="117"/>
      <c r="L40" s="117"/>
      <c r="M40" s="120"/>
      <c r="N40" s="120"/>
      <c r="O40" s="120"/>
      <c r="P40" s="120"/>
    </row>
    <row r="41" spans="1:16" s="32" customFormat="1" ht="26.25" customHeight="1">
      <c r="A41" s="59" t="s">
        <v>222</v>
      </c>
      <c r="B41" s="155"/>
      <c r="C41" s="41">
        <v>224</v>
      </c>
      <c r="D41" s="51" t="s">
        <v>219</v>
      </c>
      <c r="E41" s="114">
        <f t="shared" si="0"/>
        <v>0</v>
      </c>
      <c r="F41" s="115">
        <f t="shared" si="1"/>
        <v>0</v>
      </c>
      <c r="G41" s="115"/>
      <c r="H41" s="115"/>
      <c r="I41" s="120"/>
      <c r="J41" s="117">
        <f t="shared" si="2"/>
        <v>0</v>
      </c>
      <c r="K41" s="117"/>
      <c r="L41" s="117"/>
      <c r="M41" s="120"/>
      <c r="N41" s="120"/>
      <c r="O41" s="120"/>
      <c r="P41" s="120"/>
    </row>
    <row r="42" spans="1:16" s="32" customFormat="1" ht="24.75" customHeight="1">
      <c r="A42" s="59" t="s">
        <v>223</v>
      </c>
      <c r="B42" s="155"/>
      <c r="C42" s="41">
        <v>225</v>
      </c>
      <c r="D42" s="51" t="s">
        <v>224</v>
      </c>
      <c r="E42" s="114">
        <f t="shared" si="0"/>
        <v>0</v>
      </c>
      <c r="F42" s="115">
        <f t="shared" si="1"/>
        <v>0</v>
      </c>
      <c r="G42" s="115"/>
      <c r="H42" s="115"/>
      <c r="I42" s="120"/>
      <c r="J42" s="117">
        <f t="shared" si="2"/>
        <v>0</v>
      </c>
      <c r="K42" s="117"/>
      <c r="L42" s="117"/>
      <c r="M42" s="120"/>
      <c r="N42" s="120"/>
      <c r="O42" s="120"/>
      <c r="P42" s="120"/>
    </row>
    <row r="43" spans="1:16" s="32" customFormat="1" ht="26.25" customHeight="1">
      <c r="A43" s="59" t="s">
        <v>223</v>
      </c>
      <c r="B43" s="155"/>
      <c r="C43" s="41">
        <v>225</v>
      </c>
      <c r="D43" s="51" t="s">
        <v>219</v>
      </c>
      <c r="E43" s="114">
        <f t="shared" si="0"/>
        <v>36250</v>
      </c>
      <c r="F43" s="115">
        <f t="shared" si="1"/>
        <v>36250</v>
      </c>
      <c r="G43" s="115">
        <v>36250</v>
      </c>
      <c r="H43" s="115"/>
      <c r="I43" s="120"/>
      <c r="J43" s="117">
        <f t="shared" si="2"/>
        <v>0</v>
      </c>
      <c r="K43" s="117"/>
      <c r="L43" s="117"/>
      <c r="M43" s="120"/>
      <c r="N43" s="120"/>
      <c r="O43" s="120"/>
      <c r="P43" s="120"/>
    </row>
    <row r="44" spans="1:16" s="32" customFormat="1" ht="15.75" customHeight="1">
      <c r="A44" s="59" t="s">
        <v>225</v>
      </c>
      <c r="B44" s="155"/>
      <c r="C44" s="41">
        <v>226</v>
      </c>
      <c r="D44" s="51" t="s">
        <v>219</v>
      </c>
      <c r="E44" s="114">
        <f t="shared" si="0"/>
        <v>34500</v>
      </c>
      <c r="F44" s="115">
        <f t="shared" si="1"/>
        <v>34500</v>
      </c>
      <c r="G44" s="115">
        <v>34500</v>
      </c>
      <c r="H44" s="115"/>
      <c r="I44" s="120"/>
      <c r="J44" s="117">
        <f t="shared" si="2"/>
        <v>0</v>
      </c>
      <c r="K44" s="117"/>
      <c r="L44" s="117"/>
      <c r="M44" s="120"/>
      <c r="N44" s="120"/>
      <c r="O44" s="120"/>
      <c r="P44" s="120"/>
    </row>
    <row r="45" spans="1:16" s="32" customFormat="1" ht="15.75" customHeight="1">
      <c r="A45" s="59" t="s">
        <v>331</v>
      </c>
      <c r="B45" s="155"/>
      <c r="C45" s="41">
        <v>227</v>
      </c>
      <c r="D45" s="51" t="s">
        <v>219</v>
      </c>
      <c r="E45" s="114">
        <f>F45+I45+J45+M45+N45+O45</f>
        <v>2200</v>
      </c>
      <c r="F45" s="115">
        <f>G45+H45</f>
        <v>2200</v>
      </c>
      <c r="G45" s="115">
        <v>2200</v>
      </c>
      <c r="H45" s="115"/>
      <c r="I45" s="120"/>
      <c r="J45" s="117">
        <f>K45+L45</f>
        <v>0</v>
      </c>
      <c r="K45" s="117"/>
      <c r="L45" s="117"/>
      <c r="M45" s="120"/>
      <c r="N45" s="120"/>
      <c r="O45" s="120"/>
      <c r="P45" s="120"/>
    </row>
    <row r="46" spans="1:16" s="32" customFormat="1" ht="24.75" customHeight="1">
      <c r="A46" s="59" t="s">
        <v>332</v>
      </c>
      <c r="B46" s="155"/>
      <c r="C46" s="41">
        <v>228</v>
      </c>
      <c r="D46" s="51" t="s">
        <v>219</v>
      </c>
      <c r="E46" s="114">
        <f>F46+I46+J46+M46+N46+O46</f>
        <v>0</v>
      </c>
      <c r="F46" s="115">
        <f>G46+H46</f>
        <v>0</v>
      </c>
      <c r="G46" s="115"/>
      <c r="H46" s="115"/>
      <c r="I46" s="120"/>
      <c r="J46" s="117">
        <f>K46+L46</f>
        <v>0</v>
      </c>
      <c r="K46" s="117"/>
      <c r="L46" s="117"/>
      <c r="M46" s="120"/>
      <c r="N46" s="120"/>
      <c r="O46" s="120"/>
      <c r="P46" s="120"/>
    </row>
    <row r="47" spans="1:16" s="32" customFormat="1" ht="15" customHeight="1">
      <c r="A47" s="59" t="s">
        <v>226</v>
      </c>
      <c r="B47" s="155"/>
      <c r="C47" s="41">
        <v>290</v>
      </c>
      <c r="D47" s="51" t="s">
        <v>219</v>
      </c>
      <c r="E47" s="114">
        <f t="shared" si="0"/>
        <v>0</v>
      </c>
      <c r="F47" s="115">
        <f t="shared" si="1"/>
        <v>0</v>
      </c>
      <c r="G47" s="115"/>
      <c r="H47" s="115"/>
      <c r="I47" s="120"/>
      <c r="J47" s="117">
        <f t="shared" si="2"/>
        <v>0</v>
      </c>
      <c r="K47" s="117"/>
      <c r="L47" s="117"/>
      <c r="M47" s="120"/>
      <c r="N47" s="120"/>
      <c r="O47" s="120"/>
      <c r="P47" s="120"/>
    </row>
    <row r="48" spans="1:16" s="32" customFormat="1" ht="25.5" customHeight="1">
      <c r="A48" s="59" t="s">
        <v>227</v>
      </c>
      <c r="B48" s="155"/>
      <c r="C48" s="41">
        <v>310</v>
      </c>
      <c r="D48" s="51" t="s">
        <v>219</v>
      </c>
      <c r="E48" s="114">
        <f t="shared" si="0"/>
        <v>48300</v>
      </c>
      <c r="F48" s="115">
        <f t="shared" si="1"/>
        <v>48300</v>
      </c>
      <c r="G48" s="115"/>
      <c r="H48" s="115">
        <v>48300</v>
      </c>
      <c r="I48" s="120"/>
      <c r="J48" s="117">
        <f t="shared" si="2"/>
        <v>0</v>
      </c>
      <c r="K48" s="117"/>
      <c r="L48" s="117"/>
      <c r="M48" s="120"/>
      <c r="N48" s="120"/>
      <c r="O48" s="120"/>
      <c r="P48" s="120"/>
    </row>
    <row r="49" spans="1:16" s="32" customFormat="1" ht="27" customHeight="1">
      <c r="A49" s="59" t="s">
        <v>228</v>
      </c>
      <c r="B49" s="156"/>
      <c r="C49" s="41">
        <v>340</v>
      </c>
      <c r="D49" s="51" t="s">
        <v>219</v>
      </c>
      <c r="E49" s="114">
        <f t="shared" si="0"/>
        <v>376557.07999999996</v>
      </c>
      <c r="F49" s="115">
        <f t="shared" si="1"/>
        <v>2500</v>
      </c>
      <c r="G49" s="115"/>
      <c r="H49" s="115">
        <v>2500</v>
      </c>
      <c r="I49" s="120"/>
      <c r="J49" s="117">
        <f t="shared" si="2"/>
        <v>191470</v>
      </c>
      <c r="K49" s="117">
        <f>49450+42555</f>
        <v>92005</v>
      </c>
      <c r="L49" s="117">
        <v>99465</v>
      </c>
      <c r="M49" s="120"/>
      <c r="N49" s="120"/>
      <c r="O49" s="120">
        <f>175500+7087.08</f>
        <v>182587.08</v>
      </c>
      <c r="P49" s="120"/>
    </row>
    <row r="50" spans="1:16" s="32" customFormat="1" ht="17.25" customHeight="1">
      <c r="A50" s="59" t="s">
        <v>333</v>
      </c>
      <c r="B50" s="101"/>
      <c r="C50" s="41">
        <v>350</v>
      </c>
      <c r="D50" s="51" t="s">
        <v>219</v>
      </c>
      <c r="E50" s="114">
        <f>F50+I50+J50+M50+N50+O50</f>
        <v>19400</v>
      </c>
      <c r="F50" s="115">
        <f>G50+H50</f>
        <v>19400</v>
      </c>
      <c r="G50" s="115"/>
      <c r="H50" s="115">
        <v>19400</v>
      </c>
      <c r="I50" s="120"/>
      <c r="J50" s="117">
        <f>K50+L50</f>
        <v>0</v>
      </c>
      <c r="K50" s="117"/>
      <c r="L50" s="117"/>
      <c r="M50" s="120"/>
      <c r="N50" s="120"/>
      <c r="O50" s="120"/>
      <c r="P50" s="120"/>
    </row>
    <row r="51" spans="1:16" s="32" customFormat="1" ht="27">
      <c r="A51" s="59" t="s">
        <v>293</v>
      </c>
      <c r="B51" s="51" t="s">
        <v>191</v>
      </c>
      <c r="C51" s="51" t="s">
        <v>167</v>
      </c>
      <c r="D51" s="51" t="s">
        <v>167</v>
      </c>
      <c r="E51" s="114">
        <f t="shared" si="0"/>
        <v>0</v>
      </c>
      <c r="F51" s="115">
        <f t="shared" si="1"/>
        <v>0</v>
      </c>
      <c r="G51" s="115">
        <f>G53+G54</f>
        <v>0</v>
      </c>
      <c r="H51" s="115">
        <f>H53+H54</f>
        <v>0</v>
      </c>
      <c r="I51" s="120">
        <f>I53+I54</f>
        <v>0</v>
      </c>
      <c r="J51" s="117">
        <f t="shared" si="2"/>
        <v>0</v>
      </c>
      <c r="K51" s="117">
        <f aca="true" t="shared" si="6" ref="K51:P51">K53+K54</f>
        <v>0</v>
      </c>
      <c r="L51" s="117">
        <f t="shared" si="6"/>
        <v>0</v>
      </c>
      <c r="M51" s="120">
        <f t="shared" si="6"/>
        <v>0</v>
      </c>
      <c r="N51" s="120">
        <f t="shared" si="6"/>
        <v>0</v>
      </c>
      <c r="O51" s="120">
        <f t="shared" si="6"/>
        <v>0</v>
      </c>
      <c r="P51" s="120">
        <f t="shared" si="6"/>
        <v>0</v>
      </c>
    </row>
    <row r="52" spans="1:16" s="32" customFormat="1" ht="13.5">
      <c r="A52" s="58" t="s">
        <v>184</v>
      </c>
      <c r="B52" s="41"/>
      <c r="C52" s="41"/>
      <c r="D52" s="41"/>
      <c r="E52" s="114">
        <f t="shared" si="0"/>
        <v>0</v>
      </c>
      <c r="F52" s="115">
        <f t="shared" si="1"/>
        <v>0</v>
      </c>
      <c r="G52" s="115"/>
      <c r="H52" s="115"/>
      <c r="I52" s="120"/>
      <c r="J52" s="117">
        <f t="shared" si="2"/>
        <v>0</v>
      </c>
      <c r="K52" s="117"/>
      <c r="L52" s="117"/>
      <c r="M52" s="120"/>
      <c r="N52" s="120"/>
      <c r="O52" s="120"/>
      <c r="P52" s="120"/>
    </row>
    <row r="53" spans="1:16" s="32" customFormat="1" ht="13.5">
      <c r="A53" s="58" t="s">
        <v>193</v>
      </c>
      <c r="B53" s="51" t="s">
        <v>192</v>
      </c>
      <c r="C53" s="51" t="s">
        <v>216</v>
      </c>
      <c r="D53" s="51" t="s">
        <v>216</v>
      </c>
      <c r="E53" s="114">
        <f t="shared" si="0"/>
        <v>0</v>
      </c>
      <c r="F53" s="115">
        <f t="shared" si="1"/>
        <v>0</v>
      </c>
      <c r="G53" s="115"/>
      <c r="H53" s="115"/>
      <c r="I53" s="120"/>
      <c r="J53" s="117">
        <f t="shared" si="2"/>
        <v>0</v>
      </c>
      <c r="K53" s="117"/>
      <c r="L53" s="117"/>
      <c r="M53" s="120"/>
      <c r="N53" s="120"/>
      <c r="O53" s="120"/>
      <c r="P53" s="120"/>
    </row>
    <row r="54" spans="1:16" s="32" customFormat="1" ht="13.5">
      <c r="A54" s="58" t="s">
        <v>194</v>
      </c>
      <c r="B54" s="51" t="s">
        <v>195</v>
      </c>
      <c r="C54" s="51" t="s">
        <v>216</v>
      </c>
      <c r="D54" s="51" t="s">
        <v>216</v>
      </c>
      <c r="E54" s="114">
        <f t="shared" si="0"/>
        <v>0</v>
      </c>
      <c r="F54" s="115">
        <f t="shared" si="1"/>
        <v>0</v>
      </c>
      <c r="G54" s="115"/>
      <c r="H54" s="115"/>
      <c r="I54" s="120"/>
      <c r="J54" s="117">
        <f t="shared" si="2"/>
        <v>0</v>
      </c>
      <c r="K54" s="117"/>
      <c r="L54" s="117"/>
      <c r="M54" s="120"/>
      <c r="N54" s="120"/>
      <c r="O54" s="120"/>
      <c r="P54" s="120"/>
    </row>
    <row r="55" spans="1:16" s="32" customFormat="1" ht="13.5">
      <c r="A55" s="58" t="s">
        <v>294</v>
      </c>
      <c r="B55" s="51" t="s">
        <v>196</v>
      </c>
      <c r="C55" s="51" t="s">
        <v>216</v>
      </c>
      <c r="D55" s="51" t="s">
        <v>216</v>
      </c>
      <c r="E55" s="114">
        <f t="shared" si="0"/>
        <v>0</v>
      </c>
      <c r="F55" s="115">
        <f t="shared" si="1"/>
        <v>0</v>
      </c>
      <c r="G55" s="115">
        <f>G57+G58</f>
        <v>0</v>
      </c>
      <c r="H55" s="115">
        <f>H57+H58</f>
        <v>0</v>
      </c>
      <c r="I55" s="120">
        <f>I57+I58</f>
        <v>0</v>
      </c>
      <c r="J55" s="117">
        <f t="shared" si="2"/>
        <v>0</v>
      </c>
      <c r="K55" s="117">
        <f aca="true" t="shared" si="7" ref="K55:P55">K57+K58</f>
        <v>0</v>
      </c>
      <c r="L55" s="117">
        <f t="shared" si="7"/>
        <v>0</v>
      </c>
      <c r="M55" s="120">
        <f t="shared" si="7"/>
        <v>0</v>
      </c>
      <c r="N55" s="120">
        <f t="shared" si="7"/>
        <v>0</v>
      </c>
      <c r="O55" s="120">
        <f t="shared" si="7"/>
        <v>0</v>
      </c>
      <c r="P55" s="120">
        <f t="shared" si="7"/>
        <v>0</v>
      </c>
    </row>
    <row r="56" spans="1:16" s="32" customFormat="1" ht="13.5">
      <c r="A56" s="58" t="s">
        <v>184</v>
      </c>
      <c r="B56" s="41"/>
      <c r="C56" s="41"/>
      <c r="D56" s="41"/>
      <c r="E56" s="114">
        <f t="shared" si="0"/>
        <v>0</v>
      </c>
      <c r="F56" s="115">
        <f t="shared" si="1"/>
        <v>0</v>
      </c>
      <c r="G56" s="115"/>
      <c r="H56" s="115"/>
      <c r="I56" s="120"/>
      <c r="J56" s="117">
        <f t="shared" si="2"/>
        <v>0</v>
      </c>
      <c r="K56" s="117"/>
      <c r="L56" s="117"/>
      <c r="M56" s="120"/>
      <c r="N56" s="120"/>
      <c r="O56" s="120"/>
      <c r="P56" s="120"/>
    </row>
    <row r="57" spans="1:16" s="32" customFormat="1" ht="13.5">
      <c r="A57" s="58" t="s">
        <v>198</v>
      </c>
      <c r="B57" s="51" t="s">
        <v>197</v>
      </c>
      <c r="C57" s="51" t="s">
        <v>216</v>
      </c>
      <c r="D57" s="51" t="s">
        <v>216</v>
      </c>
      <c r="E57" s="114">
        <f t="shared" si="0"/>
        <v>0</v>
      </c>
      <c r="F57" s="115">
        <f t="shared" si="1"/>
        <v>0</v>
      </c>
      <c r="G57" s="115"/>
      <c r="H57" s="115"/>
      <c r="I57" s="120"/>
      <c r="J57" s="117">
        <f t="shared" si="2"/>
        <v>0</v>
      </c>
      <c r="K57" s="117"/>
      <c r="L57" s="117"/>
      <c r="M57" s="120"/>
      <c r="N57" s="120"/>
      <c r="O57" s="120"/>
      <c r="P57" s="120"/>
    </row>
    <row r="58" spans="1:16" s="32" customFormat="1" ht="13.5">
      <c r="A58" s="58" t="s">
        <v>199</v>
      </c>
      <c r="B58" s="51" t="s">
        <v>200</v>
      </c>
      <c r="C58" s="51" t="s">
        <v>216</v>
      </c>
      <c r="D58" s="51" t="s">
        <v>216</v>
      </c>
      <c r="E58" s="114">
        <f t="shared" si="0"/>
        <v>0</v>
      </c>
      <c r="F58" s="115">
        <f t="shared" si="1"/>
        <v>0</v>
      </c>
      <c r="G58" s="115"/>
      <c r="H58" s="115"/>
      <c r="I58" s="120"/>
      <c r="J58" s="117">
        <f t="shared" si="2"/>
        <v>0</v>
      </c>
      <c r="K58" s="117"/>
      <c r="L58" s="117"/>
      <c r="M58" s="120"/>
      <c r="N58" s="120"/>
      <c r="O58" s="120"/>
      <c r="P58" s="120"/>
    </row>
    <row r="59" spans="1:16" s="32" customFormat="1" ht="13.5">
      <c r="A59" s="58" t="s">
        <v>236</v>
      </c>
      <c r="B59" s="51" t="s">
        <v>201</v>
      </c>
      <c r="C59" s="51" t="s">
        <v>167</v>
      </c>
      <c r="D59" s="51" t="s">
        <v>167</v>
      </c>
      <c r="E59" s="114">
        <f t="shared" si="0"/>
        <v>0</v>
      </c>
      <c r="F59" s="115">
        <f t="shared" si="1"/>
        <v>0</v>
      </c>
      <c r="G59" s="115"/>
      <c r="H59" s="115"/>
      <c r="I59" s="120"/>
      <c r="J59" s="117">
        <f t="shared" si="2"/>
        <v>0</v>
      </c>
      <c r="K59" s="117"/>
      <c r="L59" s="117"/>
      <c r="M59" s="120"/>
      <c r="N59" s="120"/>
      <c r="O59" s="120"/>
      <c r="P59" s="120"/>
    </row>
    <row r="60" spans="1:16" s="32" customFormat="1" ht="13.5">
      <c r="A60" s="58" t="s">
        <v>238</v>
      </c>
      <c r="B60" s="51" t="s">
        <v>202</v>
      </c>
      <c r="C60" s="51" t="s">
        <v>167</v>
      </c>
      <c r="D60" s="51" t="s">
        <v>167</v>
      </c>
      <c r="E60" s="114">
        <f t="shared" si="0"/>
        <v>0</v>
      </c>
      <c r="F60" s="115">
        <f t="shared" si="1"/>
        <v>0</v>
      </c>
      <c r="G60" s="115"/>
      <c r="H60" s="115"/>
      <c r="I60" s="120"/>
      <c r="J60" s="117">
        <f t="shared" si="2"/>
        <v>0</v>
      </c>
      <c r="K60" s="117"/>
      <c r="L60" s="117"/>
      <c r="M60" s="120"/>
      <c r="N60" s="120"/>
      <c r="O60" s="120"/>
      <c r="P60" s="120"/>
    </row>
    <row r="61" s="87" customFormat="1" ht="13.5">
      <c r="A61" s="86"/>
    </row>
    <row r="62" s="87" customFormat="1" ht="13.5">
      <c r="A62" s="86"/>
    </row>
    <row r="63" s="87" customFormat="1" ht="13.5"/>
    <row r="64" s="87" customFormat="1" ht="13.5"/>
    <row r="65" s="87" customFormat="1" ht="13.5"/>
    <row r="66" s="87" customFormat="1" ht="13.5"/>
    <row r="67" s="87" customFormat="1" ht="13.5"/>
    <row r="68" s="87" customFormat="1" ht="13.5"/>
    <row r="69" s="87" customFormat="1" ht="13.5"/>
    <row r="70" s="87" customFormat="1" ht="13.5"/>
    <row r="71" s="87" customFormat="1" ht="13.5"/>
    <row r="72" s="87" customFormat="1" ht="13.5"/>
    <row r="73" s="87" customFormat="1" ht="13.5"/>
    <row r="74" s="87" customFormat="1" ht="13.5"/>
    <row r="75" s="87" customFormat="1" ht="13.5"/>
    <row r="76" s="87" customFormat="1" ht="13.5"/>
    <row r="77" s="87" customFormat="1" ht="13.5"/>
    <row r="78" s="87" customFormat="1" ht="13.5"/>
    <row r="79" s="87" customFormat="1" ht="13.5"/>
    <row r="80" s="87" customFormat="1" ht="13.5"/>
    <row r="81" s="87" customFormat="1" ht="13.5"/>
    <row r="82" s="87" customFormat="1" ht="13.5"/>
    <row r="83" s="87" customFormat="1" ht="13.5"/>
    <row r="84" s="87" customFormat="1" ht="13.5"/>
    <row r="85" s="87" customFormat="1" ht="13.5"/>
    <row r="86" s="87" customFormat="1" ht="13.5"/>
    <row r="87" s="87" customFormat="1" ht="13.5"/>
    <row r="88" s="87" customFormat="1" ht="13.5"/>
    <row r="89" s="87" customFormat="1" ht="13.5"/>
    <row r="90" s="87" customFormat="1" ht="13.5"/>
    <row r="91" s="87" customFormat="1" ht="13.5"/>
    <row r="92" s="87" customFormat="1" ht="13.5"/>
    <row r="93" s="87" customFormat="1" ht="13.5"/>
    <row r="94" s="87" customFormat="1" ht="13.5"/>
    <row r="95" s="87" customFormat="1" ht="13.5"/>
    <row r="96" s="87" customFormat="1" ht="13.5"/>
    <row r="97" s="87" customFormat="1" ht="13.5"/>
    <row r="98" s="87" customFormat="1" ht="13.5"/>
    <row r="99" s="87" customFormat="1" ht="13.5"/>
    <row r="100" s="87" customFormat="1" ht="13.5"/>
    <row r="101" s="87" customFormat="1" ht="13.5"/>
    <row r="102" s="87" customFormat="1" ht="13.5"/>
    <row r="103" s="87" customFormat="1" ht="13.5"/>
    <row r="104" s="87" customFormat="1" ht="13.5"/>
    <row r="105" s="87" customFormat="1" ht="13.5"/>
    <row r="106" s="87" customFormat="1" ht="13.5"/>
    <row r="107" s="87" customFormat="1" ht="13.5"/>
    <row r="108" s="87" customFormat="1" ht="13.5"/>
    <row r="109" s="87" customFormat="1" ht="13.5"/>
    <row r="110" s="87" customFormat="1" ht="13.5"/>
  </sheetData>
  <sheetProtection/>
  <mergeCells count="25">
    <mergeCell ref="B36:B49"/>
    <mergeCell ref="F7:H7"/>
    <mergeCell ref="I7:I9"/>
    <mergeCell ref="J7:L7"/>
    <mergeCell ref="C6:C9"/>
    <mergeCell ref="D6:D9"/>
    <mergeCell ref="E6:E9"/>
    <mergeCell ref="F6:P6"/>
    <mergeCell ref="O8:O9"/>
    <mergeCell ref="F8:F9"/>
    <mergeCell ref="A2:P2"/>
    <mergeCell ref="G3:I3"/>
    <mergeCell ref="A5:A9"/>
    <mergeCell ref="B5:B9"/>
    <mergeCell ref="C5:D5"/>
    <mergeCell ref="P8:P9"/>
    <mergeCell ref="M7:M9"/>
    <mergeCell ref="N7:N9"/>
    <mergeCell ref="E5:P5"/>
    <mergeCell ref="O7:P7"/>
    <mergeCell ref="G8:H8"/>
    <mergeCell ref="J8:J9"/>
    <mergeCell ref="K8:L8"/>
    <mergeCell ref="B24:B27"/>
    <mergeCell ref="B29:B33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2">
      <pane xSplit="4" ySplit="9" topLeftCell="H47" activePane="bottomRight" state="frozen"/>
      <selection pane="topLeft" activeCell="A2" sqref="A2"/>
      <selection pane="topRight" activeCell="E2" sqref="E2"/>
      <selection pane="bottomLeft" activeCell="A11" sqref="A11"/>
      <selection pane="bottomRight" activeCell="K50" sqref="K50"/>
    </sheetView>
  </sheetViews>
  <sheetFormatPr defaultColWidth="1.37890625" defaultRowHeight="12.75"/>
  <cols>
    <col min="1" max="1" width="31.25390625" style="28" customWidth="1"/>
    <col min="2" max="2" width="6.125" style="28" customWidth="1"/>
    <col min="3" max="3" width="7.25390625" style="28" customWidth="1"/>
    <col min="4" max="4" width="7.75390625" style="28" customWidth="1"/>
    <col min="5" max="5" width="13.125" style="28" customWidth="1"/>
    <col min="6" max="6" width="12.625" style="123" customWidth="1"/>
    <col min="7" max="7" width="12.25390625" style="123" customWidth="1"/>
    <col min="8" max="8" width="11.125" style="123" customWidth="1"/>
    <col min="9" max="9" width="11.625" style="28" customWidth="1"/>
    <col min="10" max="10" width="11.375" style="106" customWidth="1"/>
    <col min="11" max="12" width="10.75390625" style="106" customWidth="1"/>
    <col min="13" max="14" width="11.75390625" style="28" customWidth="1"/>
    <col min="15" max="15" width="11.375" style="28" customWidth="1"/>
    <col min="16" max="16" width="10.75390625" style="28" customWidth="1"/>
    <col min="17" max="16384" width="1.37890625" style="28" customWidth="1"/>
  </cols>
  <sheetData>
    <row r="1" spans="6:12" s="26" customFormat="1" ht="12" customHeight="1">
      <c r="F1" s="102"/>
      <c r="G1" s="102"/>
      <c r="H1" s="102"/>
      <c r="J1" s="103"/>
      <c r="K1" s="103"/>
      <c r="L1" s="103"/>
    </row>
    <row r="2" spans="1:16" ht="15">
      <c r="A2" s="157" t="s">
        <v>130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</row>
    <row r="3" spans="5:10" ht="15">
      <c r="E3" s="29"/>
      <c r="F3" s="104" t="s">
        <v>162</v>
      </c>
      <c r="G3" s="158"/>
      <c r="H3" s="158"/>
      <c r="I3" s="158"/>
      <c r="J3" s="105" t="s">
        <v>335</v>
      </c>
    </row>
    <row r="4" spans="6:12" s="25" customFormat="1" ht="13.5">
      <c r="F4" s="107"/>
      <c r="G4" s="107"/>
      <c r="H4" s="107"/>
      <c r="J4" s="108"/>
      <c r="K4" s="108"/>
      <c r="L4" s="108"/>
    </row>
    <row r="5" spans="1:16" s="30" customFormat="1" ht="51.75" customHeight="1">
      <c r="A5" s="159" t="s">
        <v>27</v>
      </c>
      <c r="B5" s="149" t="s">
        <v>235</v>
      </c>
      <c r="C5" s="149" t="s">
        <v>260</v>
      </c>
      <c r="D5" s="149"/>
      <c r="E5" s="159" t="s">
        <v>163</v>
      </c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</row>
    <row r="6" spans="1:16" s="30" customFormat="1" ht="17.25" customHeight="1">
      <c r="A6" s="159"/>
      <c r="B6" s="149"/>
      <c r="C6" s="159" t="s">
        <v>270</v>
      </c>
      <c r="D6" s="159" t="s">
        <v>271</v>
      </c>
      <c r="E6" s="159" t="s">
        <v>272</v>
      </c>
      <c r="F6" s="159" t="s">
        <v>32</v>
      </c>
      <c r="G6" s="159"/>
      <c r="H6" s="159"/>
      <c r="I6" s="159"/>
      <c r="J6" s="159"/>
      <c r="K6" s="159"/>
      <c r="L6" s="159"/>
      <c r="M6" s="159"/>
      <c r="N6" s="159"/>
      <c r="O6" s="159"/>
      <c r="P6" s="159"/>
    </row>
    <row r="7" spans="1:16" s="30" customFormat="1" ht="106.5" customHeight="1">
      <c r="A7" s="159"/>
      <c r="B7" s="149"/>
      <c r="C7" s="159"/>
      <c r="D7" s="159"/>
      <c r="E7" s="159"/>
      <c r="F7" s="160" t="s">
        <v>273</v>
      </c>
      <c r="G7" s="160"/>
      <c r="H7" s="160"/>
      <c r="I7" s="149" t="s">
        <v>274</v>
      </c>
      <c r="J7" s="161" t="s">
        <v>275</v>
      </c>
      <c r="K7" s="161"/>
      <c r="L7" s="161"/>
      <c r="M7" s="149" t="s">
        <v>276</v>
      </c>
      <c r="N7" s="149" t="s">
        <v>277</v>
      </c>
      <c r="O7" s="149" t="s">
        <v>278</v>
      </c>
      <c r="P7" s="149"/>
    </row>
    <row r="8" spans="1:16" s="30" customFormat="1" ht="14.25" customHeight="1">
      <c r="A8" s="159"/>
      <c r="B8" s="149"/>
      <c r="C8" s="159"/>
      <c r="D8" s="159"/>
      <c r="E8" s="159"/>
      <c r="F8" s="150" t="s">
        <v>168</v>
      </c>
      <c r="G8" s="150" t="s">
        <v>32</v>
      </c>
      <c r="H8" s="150"/>
      <c r="I8" s="149"/>
      <c r="J8" s="151" t="s">
        <v>168</v>
      </c>
      <c r="K8" s="152" t="s">
        <v>32</v>
      </c>
      <c r="L8" s="152"/>
      <c r="M8" s="149"/>
      <c r="N8" s="149"/>
      <c r="O8" s="159" t="s">
        <v>164</v>
      </c>
      <c r="P8" s="159" t="s">
        <v>279</v>
      </c>
    </row>
    <row r="9" spans="1:16" s="30" customFormat="1" ht="26.25" customHeight="1">
      <c r="A9" s="159"/>
      <c r="B9" s="149"/>
      <c r="C9" s="159"/>
      <c r="D9" s="159"/>
      <c r="E9" s="159"/>
      <c r="F9" s="150"/>
      <c r="G9" s="109" t="s">
        <v>280</v>
      </c>
      <c r="H9" s="109" t="s">
        <v>281</v>
      </c>
      <c r="I9" s="149"/>
      <c r="J9" s="151"/>
      <c r="K9" s="110" t="s">
        <v>280</v>
      </c>
      <c r="L9" s="110" t="s">
        <v>281</v>
      </c>
      <c r="M9" s="149"/>
      <c r="N9" s="149"/>
      <c r="O9" s="159"/>
      <c r="P9" s="159"/>
    </row>
    <row r="10" spans="1:16" s="30" customFormat="1" ht="11.25">
      <c r="A10" s="55">
        <v>1</v>
      </c>
      <c r="B10" s="55">
        <v>2</v>
      </c>
      <c r="C10" s="55">
        <v>3</v>
      </c>
      <c r="D10" s="55">
        <v>3</v>
      </c>
      <c r="E10" s="55">
        <v>4</v>
      </c>
      <c r="F10" s="111">
        <v>5</v>
      </c>
      <c r="G10" s="111"/>
      <c r="H10" s="111"/>
      <c r="I10" s="56" t="s">
        <v>165</v>
      </c>
      <c r="J10" s="112">
        <v>6</v>
      </c>
      <c r="K10" s="112"/>
      <c r="L10" s="112"/>
      <c r="M10" s="55">
        <v>7</v>
      </c>
      <c r="N10" s="55">
        <v>8</v>
      </c>
      <c r="O10" s="55">
        <v>9</v>
      </c>
      <c r="P10" s="55">
        <v>10</v>
      </c>
    </row>
    <row r="11" spans="1:16" s="85" customFormat="1" ht="13.5">
      <c r="A11" s="83" t="s">
        <v>282</v>
      </c>
      <c r="B11" s="84" t="s">
        <v>166</v>
      </c>
      <c r="C11" s="84" t="s">
        <v>167</v>
      </c>
      <c r="D11" s="84" t="s">
        <v>167</v>
      </c>
      <c r="E11" s="113">
        <f>F11+I11+J11+M11+N11+O11</f>
        <v>9014425</v>
      </c>
      <c r="F11" s="113">
        <f>G11+H11</f>
        <v>8658968</v>
      </c>
      <c r="G11" s="113">
        <f>G14</f>
        <v>400908</v>
      </c>
      <c r="H11" s="113">
        <f>H14</f>
        <v>8258060</v>
      </c>
      <c r="I11" s="113">
        <f>I13+I14+I15+I16+I17+I18+I19</f>
        <v>0</v>
      </c>
      <c r="J11" s="113">
        <f>K11+L11</f>
        <v>165580</v>
      </c>
      <c r="K11" s="113">
        <f>K17</f>
        <v>60880</v>
      </c>
      <c r="L11" s="113">
        <f>L17</f>
        <v>104700</v>
      </c>
      <c r="M11" s="113">
        <f>M17</f>
        <v>0</v>
      </c>
      <c r="N11" s="113">
        <f>N14</f>
        <v>0</v>
      </c>
      <c r="O11" s="113">
        <f>O13+O14+O15+O16+O18+O19</f>
        <v>189877</v>
      </c>
      <c r="P11" s="113">
        <f>P14+P18</f>
        <v>0</v>
      </c>
    </row>
    <row r="12" spans="1:16" s="25" customFormat="1" ht="13.5">
      <c r="A12" s="57" t="s">
        <v>169</v>
      </c>
      <c r="B12" s="31"/>
      <c r="C12" s="31"/>
      <c r="D12" s="31"/>
      <c r="E12" s="114">
        <f>F12+I12+J12+M12+N12+O12</f>
        <v>0</v>
      </c>
      <c r="F12" s="115"/>
      <c r="G12" s="115"/>
      <c r="H12" s="115"/>
      <c r="I12" s="116"/>
      <c r="J12" s="117"/>
      <c r="K12" s="117"/>
      <c r="L12" s="117"/>
      <c r="M12" s="116"/>
      <c r="N12" s="116"/>
      <c r="O12" s="116"/>
      <c r="P12" s="116"/>
    </row>
    <row r="13" spans="1:16" s="32" customFormat="1" ht="13.5">
      <c r="A13" s="58" t="s">
        <v>171</v>
      </c>
      <c r="B13" s="51" t="s">
        <v>170</v>
      </c>
      <c r="C13" s="51" t="s">
        <v>172</v>
      </c>
      <c r="D13" s="51" t="s">
        <v>167</v>
      </c>
      <c r="E13" s="114">
        <f>I13+O13</f>
        <v>0</v>
      </c>
      <c r="F13" s="118" t="s">
        <v>167</v>
      </c>
      <c r="G13" s="118" t="s">
        <v>167</v>
      </c>
      <c r="H13" s="118" t="s">
        <v>167</v>
      </c>
      <c r="I13" s="41"/>
      <c r="J13" s="119" t="s">
        <v>167</v>
      </c>
      <c r="K13" s="119" t="s">
        <v>167</v>
      </c>
      <c r="L13" s="119" t="s">
        <v>167</v>
      </c>
      <c r="M13" s="41" t="s">
        <v>167</v>
      </c>
      <c r="N13" s="41" t="s">
        <v>167</v>
      </c>
      <c r="O13" s="41"/>
      <c r="P13" s="41" t="s">
        <v>167</v>
      </c>
    </row>
    <row r="14" spans="1:16" s="32" customFormat="1" ht="13.5">
      <c r="A14" s="58" t="s">
        <v>283</v>
      </c>
      <c r="B14" s="51" t="s">
        <v>172</v>
      </c>
      <c r="C14" s="51" t="s">
        <v>173</v>
      </c>
      <c r="D14" s="51" t="s">
        <v>167</v>
      </c>
      <c r="E14" s="114">
        <f>F14+I14+N14+O14</f>
        <v>8848845</v>
      </c>
      <c r="F14" s="115">
        <f>G14+H14</f>
        <v>8658968</v>
      </c>
      <c r="G14" s="115">
        <f>G20</f>
        <v>400908</v>
      </c>
      <c r="H14" s="115">
        <f>H20</f>
        <v>8258060</v>
      </c>
      <c r="I14" s="120"/>
      <c r="J14" s="119" t="s">
        <v>167</v>
      </c>
      <c r="K14" s="119" t="s">
        <v>167</v>
      </c>
      <c r="L14" s="119" t="s">
        <v>167</v>
      </c>
      <c r="M14" s="41" t="s">
        <v>167</v>
      </c>
      <c r="N14" s="120"/>
      <c r="O14" s="120">
        <f>175500+14377</f>
        <v>189877</v>
      </c>
      <c r="P14" s="120"/>
    </row>
    <row r="15" spans="1:16" s="32" customFormat="1" ht="28.5" customHeight="1">
      <c r="A15" s="59" t="s">
        <v>284</v>
      </c>
      <c r="B15" s="51" t="s">
        <v>173</v>
      </c>
      <c r="C15" s="51" t="s">
        <v>174</v>
      </c>
      <c r="D15" s="51" t="s">
        <v>167</v>
      </c>
      <c r="E15" s="114">
        <f>I15+O15</f>
        <v>0</v>
      </c>
      <c r="F15" s="118" t="s">
        <v>167</v>
      </c>
      <c r="G15" s="118" t="s">
        <v>167</v>
      </c>
      <c r="H15" s="118" t="s">
        <v>167</v>
      </c>
      <c r="I15" s="41"/>
      <c r="J15" s="119" t="s">
        <v>167</v>
      </c>
      <c r="K15" s="119" t="s">
        <v>167</v>
      </c>
      <c r="L15" s="119" t="s">
        <v>167</v>
      </c>
      <c r="M15" s="41" t="s">
        <v>167</v>
      </c>
      <c r="N15" s="41" t="s">
        <v>167</v>
      </c>
      <c r="O15" s="41"/>
      <c r="P15" s="41" t="s">
        <v>167</v>
      </c>
    </row>
    <row r="16" spans="1:16" s="32" customFormat="1" ht="66.75" customHeight="1">
      <c r="A16" s="59" t="s">
        <v>285</v>
      </c>
      <c r="B16" s="51" t="s">
        <v>174</v>
      </c>
      <c r="C16" s="51" t="s">
        <v>175</v>
      </c>
      <c r="D16" s="51" t="s">
        <v>167</v>
      </c>
      <c r="E16" s="114">
        <f>I16+O16</f>
        <v>0</v>
      </c>
      <c r="F16" s="118" t="s">
        <v>167</v>
      </c>
      <c r="G16" s="118" t="s">
        <v>167</v>
      </c>
      <c r="H16" s="118" t="s">
        <v>167</v>
      </c>
      <c r="I16" s="41"/>
      <c r="J16" s="119" t="s">
        <v>167</v>
      </c>
      <c r="K16" s="119" t="s">
        <v>167</v>
      </c>
      <c r="L16" s="119" t="s">
        <v>167</v>
      </c>
      <c r="M16" s="41" t="s">
        <v>167</v>
      </c>
      <c r="N16" s="41" t="s">
        <v>167</v>
      </c>
      <c r="O16" s="41"/>
      <c r="P16" s="41" t="s">
        <v>167</v>
      </c>
    </row>
    <row r="17" spans="1:16" s="32" customFormat="1" ht="27.75" customHeight="1">
      <c r="A17" s="59" t="s">
        <v>286</v>
      </c>
      <c r="B17" s="51" t="s">
        <v>175</v>
      </c>
      <c r="C17" s="51" t="s">
        <v>178</v>
      </c>
      <c r="D17" s="51" t="s">
        <v>167</v>
      </c>
      <c r="E17" s="114">
        <f>I17+J17+M17</f>
        <v>165580</v>
      </c>
      <c r="F17" s="118" t="s">
        <v>167</v>
      </c>
      <c r="G17" s="118" t="s">
        <v>167</v>
      </c>
      <c r="H17" s="118" t="s">
        <v>167</v>
      </c>
      <c r="I17" s="41"/>
      <c r="J17" s="121">
        <f>K17+L17</f>
        <v>165580</v>
      </c>
      <c r="K17" s="117">
        <f>K20</f>
        <v>60880</v>
      </c>
      <c r="L17" s="117">
        <f>L20</f>
        <v>104700</v>
      </c>
      <c r="M17" s="41"/>
      <c r="N17" s="41" t="s">
        <v>167</v>
      </c>
      <c r="O17" s="41" t="s">
        <v>167</v>
      </c>
      <c r="P17" s="41" t="s">
        <v>167</v>
      </c>
    </row>
    <row r="18" spans="1:16" s="32" customFormat="1" ht="16.5" customHeight="1">
      <c r="A18" s="58" t="s">
        <v>176</v>
      </c>
      <c r="B18" s="51" t="s">
        <v>177</v>
      </c>
      <c r="C18" s="51" t="s">
        <v>178</v>
      </c>
      <c r="D18" s="51" t="s">
        <v>167</v>
      </c>
      <c r="E18" s="114">
        <f>I18+O18</f>
        <v>0</v>
      </c>
      <c r="F18" s="118" t="s">
        <v>167</v>
      </c>
      <c r="G18" s="118" t="s">
        <v>167</v>
      </c>
      <c r="H18" s="118" t="s">
        <v>167</v>
      </c>
      <c r="I18" s="41"/>
      <c r="J18" s="119" t="s">
        <v>167</v>
      </c>
      <c r="K18" s="119" t="s">
        <v>167</v>
      </c>
      <c r="L18" s="119" t="s">
        <v>167</v>
      </c>
      <c r="M18" s="41" t="s">
        <v>167</v>
      </c>
      <c r="N18" s="41" t="s">
        <v>167</v>
      </c>
      <c r="O18" s="41"/>
      <c r="P18" s="41"/>
    </row>
    <row r="19" spans="1:16" s="32" customFormat="1" ht="13.5">
      <c r="A19" s="58" t="s">
        <v>287</v>
      </c>
      <c r="B19" s="51" t="s">
        <v>178</v>
      </c>
      <c r="C19" s="51" t="s">
        <v>167</v>
      </c>
      <c r="D19" s="51" t="s">
        <v>167</v>
      </c>
      <c r="E19" s="114">
        <f>I19+O19</f>
        <v>0</v>
      </c>
      <c r="F19" s="118" t="s">
        <v>167</v>
      </c>
      <c r="G19" s="118" t="s">
        <v>167</v>
      </c>
      <c r="H19" s="118" t="s">
        <v>167</v>
      </c>
      <c r="I19" s="41"/>
      <c r="J19" s="119" t="s">
        <v>167</v>
      </c>
      <c r="K19" s="119" t="s">
        <v>167</v>
      </c>
      <c r="L19" s="119" t="s">
        <v>167</v>
      </c>
      <c r="M19" s="41" t="s">
        <v>167</v>
      </c>
      <c r="N19" s="41" t="s">
        <v>167</v>
      </c>
      <c r="O19" s="41"/>
      <c r="P19" s="41" t="s">
        <v>167</v>
      </c>
    </row>
    <row r="20" spans="1:16" s="85" customFormat="1" ht="13.5">
      <c r="A20" s="83" t="s">
        <v>179</v>
      </c>
      <c r="B20" s="84" t="s">
        <v>180</v>
      </c>
      <c r="C20" s="84" t="s">
        <v>167</v>
      </c>
      <c r="D20" s="84" t="s">
        <v>167</v>
      </c>
      <c r="E20" s="113">
        <f aca="true" t="shared" si="0" ref="E20:E60">F20+I20+J20+M20+N20+O20</f>
        <v>9014425</v>
      </c>
      <c r="F20" s="113">
        <f aca="true" t="shared" si="1" ref="F20:F60">G20+H20</f>
        <v>8658968</v>
      </c>
      <c r="G20" s="113">
        <f>G22+G28+G29+G34+G35+G36+G51+G55</f>
        <v>400908</v>
      </c>
      <c r="H20" s="113">
        <f>H22+H28+H29+H34+H35+H36+H51+H55</f>
        <v>8258060</v>
      </c>
      <c r="I20" s="113">
        <f>I22+I28+I29+I34+I35+I36+I51+I55</f>
        <v>0</v>
      </c>
      <c r="J20" s="113">
        <f>K20+L20</f>
        <v>165580</v>
      </c>
      <c r="K20" s="113">
        <f>K22+K28+K29+K34+K35+K36+K51+K55</f>
        <v>60880</v>
      </c>
      <c r="L20" s="113">
        <f>L22+L28+L29+L34+L35+L36+L51+L55</f>
        <v>104700</v>
      </c>
      <c r="M20" s="113">
        <f>M22+M28+M29+M34+M35+M36+M51+M55</f>
        <v>0</v>
      </c>
      <c r="N20" s="113">
        <f>N22+N28+N29+N34+N35+N36+N51+N55</f>
        <v>0</v>
      </c>
      <c r="O20" s="113">
        <f>O22+O28+O29+O34+O35+O36+O51+O55</f>
        <v>189877</v>
      </c>
      <c r="P20" s="113"/>
    </row>
    <row r="21" spans="1:16" s="32" customFormat="1" ht="13.5">
      <c r="A21" s="58" t="s">
        <v>181</v>
      </c>
      <c r="B21" s="41"/>
      <c r="C21" s="51"/>
      <c r="D21" s="51"/>
      <c r="E21" s="114">
        <f t="shared" si="0"/>
        <v>0</v>
      </c>
      <c r="F21" s="115">
        <f t="shared" si="1"/>
        <v>0</v>
      </c>
      <c r="G21" s="115"/>
      <c r="H21" s="115"/>
      <c r="I21" s="120"/>
      <c r="J21" s="117">
        <f aca="true" t="shared" si="2" ref="J21:J60">K21+L21</f>
        <v>0</v>
      </c>
      <c r="K21" s="117"/>
      <c r="L21" s="117"/>
      <c r="M21" s="120"/>
      <c r="N21" s="120"/>
      <c r="O21" s="120"/>
      <c r="P21" s="120"/>
    </row>
    <row r="22" spans="1:16" s="32" customFormat="1" ht="13.5">
      <c r="A22" s="58" t="s">
        <v>183</v>
      </c>
      <c r="B22" s="51" t="s">
        <v>182</v>
      </c>
      <c r="C22" s="51" t="s">
        <v>182</v>
      </c>
      <c r="D22" s="51" t="s">
        <v>170</v>
      </c>
      <c r="E22" s="114">
        <f t="shared" si="0"/>
        <v>8171989.92</v>
      </c>
      <c r="F22" s="115">
        <f t="shared" si="1"/>
        <v>8164700</v>
      </c>
      <c r="G22" s="115">
        <f aca="true" t="shared" si="3" ref="G22:L22">G24+G26+G27+G25</f>
        <v>0</v>
      </c>
      <c r="H22" s="115">
        <f t="shared" si="3"/>
        <v>8164700</v>
      </c>
      <c r="I22" s="122">
        <f t="shared" si="3"/>
        <v>0</v>
      </c>
      <c r="J22" s="117">
        <f t="shared" si="3"/>
        <v>0</v>
      </c>
      <c r="K22" s="117">
        <f t="shared" si="3"/>
        <v>0</v>
      </c>
      <c r="L22" s="117">
        <f t="shared" si="3"/>
        <v>0</v>
      </c>
      <c r="M22" s="120">
        <f>M24+M26+M27</f>
        <v>0</v>
      </c>
      <c r="N22" s="120">
        <f>N24+N26+N27</f>
        <v>0</v>
      </c>
      <c r="O22" s="120">
        <f>O24+O26+O27</f>
        <v>7289.92</v>
      </c>
      <c r="P22" s="120">
        <f>P24+P26+P27</f>
        <v>0</v>
      </c>
    </row>
    <row r="23" spans="1:16" s="32" customFormat="1" ht="13.5">
      <c r="A23" s="58" t="s">
        <v>184</v>
      </c>
      <c r="B23" s="41"/>
      <c r="C23" s="51"/>
      <c r="D23" s="51"/>
      <c r="E23" s="114">
        <f t="shared" si="0"/>
        <v>0</v>
      </c>
      <c r="F23" s="115">
        <f t="shared" si="1"/>
        <v>0</v>
      </c>
      <c r="G23" s="115"/>
      <c r="H23" s="115"/>
      <c r="I23" s="120"/>
      <c r="J23" s="117">
        <f t="shared" si="2"/>
        <v>0</v>
      </c>
      <c r="K23" s="117"/>
      <c r="L23" s="117"/>
      <c r="M23" s="120"/>
      <c r="N23" s="120"/>
      <c r="O23" s="120"/>
      <c r="P23" s="120"/>
    </row>
    <row r="24" spans="1:16" s="32" customFormat="1" ht="13.5">
      <c r="A24" s="58" t="s">
        <v>204</v>
      </c>
      <c r="B24" s="153" t="s">
        <v>185</v>
      </c>
      <c r="C24" s="41">
        <v>211</v>
      </c>
      <c r="D24" s="51" t="s">
        <v>207</v>
      </c>
      <c r="E24" s="114">
        <f t="shared" si="0"/>
        <v>6268999.02</v>
      </c>
      <c r="F24" s="115">
        <f t="shared" si="1"/>
        <v>6263400</v>
      </c>
      <c r="G24" s="115"/>
      <c r="H24" s="115">
        <v>6263400</v>
      </c>
      <c r="I24" s="120"/>
      <c r="J24" s="117">
        <f t="shared" si="2"/>
        <v>0</v>
      </c>
      <c r="K24" s="117"/>
      <c r="L24" s="117"/>
      <c r="M24" s="120"/>
      <c r="N24" s="120"/>
      <c r="O24" s="120">
        <v>5599.02</v>
      </c>
      <c r="P24" s="120"/>
    </row>
    <row r="25" spans="1:16" s="32" customFormat="1" ht="23.25" customHeight="1">
      <c r="A25" s="59" t="s">
        <v>330</v>
      </c>
      <c r="B25" s="153"/>
      <c r="C25" s="41">
        <v>266</v>
      </c>
      <c r="D25" s="51" t="s">
        <v>207</v>
      </c>
      <c r="E25" s="114">
        <f>F25+I25+J25+M25+N25+O25</f>
        <v>9800</v>
      </c>
      <c r="F25" s="115">
        <f>G25+H25</f>
        <v>9800</v>
      </c>
      <c r="G25" s="115"/>
      <c r="H25" s="115">
        <v>9800</v>
      </c>
      <c r="I25" s="120"/>
      <c r="J25" s="117">
        <f>K25+L25</f>
        <v>0</v>
      </c>
      <c r="K25" s="117"/>
      <c r="L25" s="117"/>
      <c r="M25" s="120"/>
      <c r="N25" s="120"/>
      <c r="O25" s="120"/>
      <c r="P25" s="120"/>
    </row>
    <row r="26" spans="1:16" s="32" customFormat="1" ht="27.75" customHeight="1">
      <c r="A26" s="59" t="s">
        <v>205</v>
      </c>
      <c r="B26" s="153"/>
      <c r="C26" s="41">
        <v>213</v>
      </c>
      <c r="D26" s="51" t="s">
        <v>208</v>
      </c>
      <c r="E26" s="114">
        <f t="shared" si="0"/>
        <v>1893190.9</v>
      </c>
      <c r="F26" s="115">
        <f t="shared" si="1"/>
        <v>1891500</v>
      </c>
      <c r="G26" s="115"/>
      <c r="H26" s="115">
        <v>1891500</v>
      </c>
      <c r="I26" s="120"/>
      <c r="J26" s="117">
        <f t="shared" si="2"/>
        <v>0</v>
      </c>
      <c r="K26" s="117"/>
      <c r="L26" s="117"/>
      <c r="M26" s="120"/>
      <c r="N26" s="120"/>
      <c r="O26" s="120">
        <v>1690.9</v>
      </c>
      <c r="P26" s="120"/>
    </row>
    <row r="27" spans="1:16" s="32" customFormat="1" ht="13.5">
      <c r="A27" s="58" t="s">
        <v>206</v>
      </c>
      <c r="B27" s="153"/>
      <c r="C27" s="41">
        <v>266</v>
      </c>
      <c r="D27" s="51" t="s">
        <v>209</v>
      </c>
      <c r="E27" s="114">
        <f t="shared" si="0"/>
        <v>0</v>
      </c>
      <c r="F27" s="115">
        <f t="shared" si="1"/>
        <v>0</v>
      </c>
      <c r="G27" s="115"/>
      <c r="H27" s="115"/>
      <c r="I27" s="120"/>
      <c r="J27" s="117">
        <f t="shared" si="2"/>
        <v>0</v>
      </c>
      <c r="K27" s="117"/>
      <c r="L27" s="117"/>
      <c r="M27" s="120"/>
      <c r="N27" s="120"/>
      <c r="O27" s="120"/>
      <c r="P27" s="120"/>
    </row>
    <row r="28" spans="1:16" s="32" customFormat="1" ht="27">
      <c r="A28" s="59" t="s">
        <v>288</v>
      </c>
      <c r="B28" s="51" t="s">
        <v>186</v>
      </c>
      <c r="C28" s="41">
        <v>260</v>
      </c>
      <c r="D28" s="51" t="s">
        <v>191</v>
      </c>
      <c r="E28" s="114">
        <f t="shared" si="0"/>
        <v>0</v>
      </c>
      <c r="F28" s="115">
        <f t="shared" si="1"/>
        <v>0</v>
      </c>
      <c r="G28" s="115"/>
      <c r="H28" s="115"/>
      <c r="I28" s="120"/>
      <c r="J28" s="117">
        <f t="shared" si="2"/>
        <v>0</v>
      </c>
      <c r="K28" s="117"/>
      <c r="L28" s="117"/>
      <c r="M28" s="120"/>
      <c r="N28" s="120"/>
      <c r="O28" s="120"/>
      <c r="P28" s="120"/>
    </row>
    <row r="29" spans="1:16" s="32" customFormat="1" ht="27">
      <c r="A29" s="59" t="s">
        <v>289</v>
      </c>
      <c r="B29" s="154" t="s">
        <v>187</v>
      </c>
      <c r="C29" s="41">
        <v>291</v>
      </c>
      <c r="D29" s="51" t="s">
        <v>210</v>
      </c>
      <c r="E29" s="114">
        <f t="shared" si="0"/>
        <v>26240</v>
      </c>
      <c r="F29" s="115">
        <f t="shared" si="1"/>
        <v>26240</v>
      </c>
      <c r="G29" s="115">
        <f>G31+G32+G33</f>
        <v>26240</v>
      </c>
      <c r="H29" s="115">
        <f>H31+H32+H33</f>
        <v>0</v>
      </c>
      <c r="I29" s="120">
        <f>I31+I32+I33</f>
        <v>0</v>
      </c>
      <c r="J29" s="117">
        <f t="shared" si="2"/>
        <v>0</v>
      </c>
      <c r="K29" s="117">
        <f aca="true" t="shared" si="4" ref="K29:P29">K31+K32+K33</f>
        <v>0</v>
      </c>
      <c r="L29" s="117">
        <f t="shared" si="4"/>
        <v>0</v>
      </c>
      <c r="M29" s="120">
        <f t="shared" si="4"/>
        <v>0</v>
      </c>
      <c r="N29" s="120">
        <f t="shared" si="4"/>
        <v>0</v>
      </c>
      <c r="O29" s="120">
        <f t="shared" si="4"/>
        <v>0</v>
      </c>
      <c r="P29" s="120">
        <f t="shared" si="4"/>
        <v>0</v>
      </c>
    </row>
    <row r="30" spans="1:16" s="32" customFormat="1" ht="13.5">
      <c r="A30" s="58" t="s">
        <v>30</v>
      </c>
      <c r="B30" s="155"/>
      <c r="C30" s="41"/>
      <c r="D30" s="51"/>
      <c r="E30" s="114">
        <f t="shared" si="0"/>
        <v>0</v>
      </c>
      <c r="F30" s="115">
        <f t="shared" si="1"/>
        <v>0</v>
      </c>
      <c r="G30" s="115"/>
      <c r="H30" s="115"/>
      <c r="I30" s="120"/>
      <c r="J30" s="117">
        <f t="shared" si="2"/>
        <v>0</v>
      </c>
      <c r="K30" s="117"/>
      <c r="L30" s="117"/>
      <c r="M30" s="120"/>
      <c r="N30" s="120"/>
      <c r="O30" s="120"/>
      <c r="P30" s="120"/>
    </row>
    <row r="31" spans="1:16" s="32" customFormat="1" ht="27" customHeight="1">
      <c r="A31" s="59" t="s">
        <v>211</v>
      </c>
      <c r="B31" s="155"/>
      <c r="C31" s="41">
        <v>291</v>
      </c>
      <c r="D31" s="51" t="s">
        <v>212</v>
      </c>
      <c r="E31" s="114">
        <f t="shared" si="0"/>
        <v>21200</v>
      </c>
      <c r="F31" s="115">
        <f t="shared" si="1"/>
        <v>21200</v>
      </c>
      <c r="G31" s="115">
        <v>21200</v>
      </c>
      <c r="H31" s="115"/>
      <c r="I31" s="120"/>
      <c r="J31" s="117">
        <f t="shared" si="2"/>
        <v>0</v>
      </c>
      <c r="K31" s="117"/>
      <c r="L31" s="117"/>
      <c r="M31" s="120"/>
      <c r="N31" s="120"/>
      <c r="O31" s="120"/>
      <c r="P31" s="120"/>
    </row>
    <row r="32" spans="1:16" s="32" customFormat="1" ht="15" customHeight="1">
      <c r="A32" s="59" t="s">
        <v>217</v>
      </c>
      <c r="B32" s="155"/>
      <c r="C32" s="41">
        <v>291</v>
      </c>
      <c r="D32" s="51" t="s">
        <v>213</v>
      </c>
      <c r="E32" s="114">
        <f t="shared" si="0"/>
        <v>2320</v>
      </c>
      <c r="F32" s="115">
        <f t="shared" si="1"/>
        <v>2320</v>
      </c>
      <c r="G32" s="115">
        <v>2320</v>
      </c>
      <c r="H32" s="115"/>
      <c r="I32" s="120"/>
      <c r="J32" s="117">
        <f t="shared" si="2"/>
        <v>0</v>
      </c>
      <c r="K32" s="117"/>
      <c r="L32" s="117"/>
      <c r="M32" s="120"/>
      <c r="N32" s="120"/>
      <c r="O32" s="120"/>
      <c r="P32" s="120"/>
    </row>
    <row r="33" spans="1:16" s="32" customFormat="1" ht="13.5">
      <c r="A33" s="58" t="s">
        <v>214</v>
      </c>
      <c r="B33" s="156"/>
      <c r="C33" s="41">
        <v>291</v>
      </c>
      <c r="D33" s="51" t="s">
        <v>215</v>
      </c>
      <c r="E33" s="114">
        <f t="shared" si="0"/>
        <v>2720</v>
      </c>
      <c r="F33" s="115">
        <f t="shared" si="1"/>
        <v>2720</v>
      </c>
      <c r="G33" s="115">
        <f>680+2040</f>
        <v>2720</v>
      </c>
      <c r="H33" s="115"/>
      <c r="I33" s="120"/>
      <c r="J33" s="117">
        <f t="shared" si="2"/>
        <v>0</v>
      </c>
      <c r="K33" s="117"/>
      <c r="L33" s="117"/>
      <c r="M33" s="120"/>
      <c r="N33" s="120"/>
      <c r="O33" s="120"/>
      <c r="P33" s="120"/>
    </row>
    <row r="34" spans="1:16" s="32" customFormat="1" ht="27">
      <c r="A34" s="59" t="s">
        <v>290</v>
      </c>
      <c r="B34" s="51" t="s">
        <v>188</v>
      </c>
      <c r="C34" s="41">
        <v>241</v>
      </c>
      <c r="D34" s="51" t="s">
        <v>202</v>
      </c>
      <c r="E34" s="114">
        <f t="shared" si="0"/>
        <v>0</v>
      </c>
      <c r="F34" s="115">
        <f t="shared" si="1"/>
        <v>0</v>
      </c>
      <c r="G34" s="115"/>
      <c r="H34" s="115"/>
      <c r="I34" s="120"/>
      <c r="J34" s="117">
        <f t="shared" si="2"/>
        <v>0</v>
      </c>
      <c r="K34" s="117"/>
      <c r="L34" s="117"/>
      <c r="M34" s="120"/>
      <c r="N34" s="120"/>
      <c r="O34" s="120"/>
      <c r="P34" s="120"/>
    </row>
    <row r="35" spans="1:16" s="32" customFormat="1" ht="27">
      <c r="A35" s="59" t="s">
        <v>291</v>
      </c>
      <c r="B35" s="51" t="s">
        <v>189</v>
      </c>
      <c r="C35" s="51" t="s">
        <v>216</v>
      </c>
      <c r="D35" s="51" t="s">
        <v>216</v>
      </c>
      <c r="E35" s="114">
        <f t="shared" si="0"/>
        <v>0</v>
      </c>
      <c r="F35" s="115">
        <f t="shared" si="1"/>
        <v>0</v>
      </c>
      <c r="G35" s="115"/>
      <c r="H35" s="115"/>
      <c r="I35" s="120"/>
      <c r="J35" s="117">
        <f t="shared" si="2"/>
        <v>0</v>
      </c>
      <c r="K35" s="117"/>
      <c r="L35" s="117"/>
      <c r="M35" s="120"/>
      <c r="N35" s="120"/>
      <c r="O35" s="120"/>
      <c r="P35" s="120"/>
    </row>
    <row r="36" spans="1:16" s="32" customFormat="1" ht="23.25" customHeight="1">
      <c r="A36" s="59" t="s">
        <v>292</v>
      </c>
      <c r="B36" s="154" t="s">
        <v>190</v>
      </c>
      <c r="C36" s="51" t="s">
        <v>167</v>
      </c>
      <c r="D36" s="51" t="s">
        <v>167</v>
      </c>
      <c r="E36" s="114">
        <f t="shared" si="0"/>
        <v>816195.08</v>
      </c>
      <c r="F36" s="115">
        <f t="shared" si="1"/>
        <v>468028</v>
      </c>
      <c r="G36" s="115">
        <f aca="true" t="shared" si="5" ref="G36:L36">G38+G39+G40+G41+G42+G43+G44+G47+G48+G49+G45+G46+G50</f>
        <v>374668</v>
      </c>
      <c r="H36" s="115">
        <f t="shared" si="5"/>
        <v>93360</v>
      </c>
      <c r="I36" s="122">
        <f t="shared" si="5"/>
        <v>0</v>
      </c>
      <c r="J36" s="117">
        <f t="shared" si="5"/>
        <v>165580</v>
      </c>
      <c r="K36" s="117">
        <f t="shared" si="5"/>
        <v>60880</v>
      </c>
      <c r="L36" s="117">
        <f t="shared" si="5"/>
        <v>104700</v>
      </c>
      <c r="M36" s="120">
        <f>M38+M39+M40+M41+M42+M43+M44+M47+M48+M49</f>
        <v>0</v>
      </c>
      <c r="N36" s="120">
        <f>N38+N39+N40+N41+N42+N43+N44+N47+N48+N49</f>
        <v>0</v>
      </c>
      <c r="O36" s="120">
        <f>O38+O39+O40+O41+O42+O43+O44+O47+O48+O49</f>
        <v>182587.08</v>
      </c>
      <c r="P36" s="120">
        <f>P38+P39+P40+P41+P42+P43+P44+P47+P48+P49</f>
        <v>0</v>
      </c>
    </row>
    <row r="37" spans="1:16" s="32" customFormat="1" ht="13.5" customHeight="1">
      <c r="A37" s="59" t="s">
        <v>30</v>
      </c>
      <c r="B37" s="155"/>
      <c r="C37" s="41"/>
      <c r="D37" s="51"/>
      <c r="E37" s="114">
        <f t="shared" si="0"/>
        <v>0</v>
      </c>
      <c r="F37" s="115">
        <f t="shared" si="1"/>
        <v>0</v>
      </c>
      <c r="G37" s="115"/>
      <c r="H37" s="115"/>
      <c r="I37" s="120"/>
      <c r="J37" s="117">
        <f t="shared" si="2"/>
        <v>0</v>
      </c>
      <c r="K37" s="117"/>
      <c r="L37" s="117"/>
      <c r="M37" s="120"/>
      <c r="N37" s="120"/>
      <c r="O37" s="120"/>
      <c r="P37" s="120"/>
    </row>
    <row r="38" spans="1:16" s="32" customFormat="1" ht="14.25" customHeight="1">
      <c r="A38" s="58" t="s">
        <v>218</v>
      </c>
      <c r="B38" s="155"/>
      <c r="C38" s="41">
        <v>221</v>
      </c>
      <c r="D38" s="51" t="s">
        <v>219</v>
      </c>
      <c r="E38" s="114">
        <f t="shared" si="0"/>
        <v>25120</v>
      </c>
      <c r="F38" s="115">
        <f t="shared" si="1"/>
        <v>25120</v>
      </c>
      <c r="G38" s="115">
        <v>1960</v>
      </c>
      <c r="H38" s="115">
        <v>23160</v>
      </c>
      <c r="I38" s="120"/>
      <c r="J38" s="117">
        <f t="shared" si="2"/>
        <v>0</v>
      </c>
      <c r="K38" s="117"/>
      <c r="L38" s="117"/>
      <c r="M38" s="120"/>
      <c r="N38" s="120"/>
      <c r="O38" s="120"/>
      <c r="P38" s="120"/>
    </row>
    <row r="39" spans="1:16" s="32" customFormat="1" ht="15.75" customHeight="1">
      <c r="A39" s="58" t="s">
        <v>220</v>
      </c>
      <c r="B39" s="155"/>
      <c r="C39" s="41">
        <v>222</v>
      </c>
      <c r="D39" s="51" t="s">
        <v>219</v>
      </c>
      <c r="E39" s="114">
        <f t="shared" si="0"/>
        <v>0</v>
      </c>
      <c r="F39" s="115">
        <f t="shared" si="1"/>
        <v>0</v>
      </c>
      <c r="G39" s="115"/>
      <c r="H39" s="115"/>
      <c r="I39" s="120"/>
      <c r="J39" s="117">
        <f t="shared" si="2"/>
        <v>0</v>
      </c>
      <c r="K39" s="117"/>
      <c r="L39" s="117"/>
      <c r="M39" s="120"/>
      <c r="N39" s="120"/>
      <c r="O39" s="120"/>
      <c r="P39" s="120"/>
    </row>
    <row r="40" spans="1:16" s="32" customFormat="1" ht="15" customHeight="1">
      <c r="A40" s="58" t="s">
        <v>221</v>
      </c>
      <c r="B40" s="155"/>
      <c r="C40" s="41">
        <v>223</v>
      </c>
      <c r="D40" s="51" t="s">
        <v>219</v>
      </c>
      <c r="E40" s="114">
        <f t="shared" si="0"/>
        <v>311168</v>
      </c>
      <c r="F40" s="115">
        <f t="shared" si="1"/>
        <v>311168</v>
      </c>
      <c r="G40" s="115">
        <v>311168</v>
      </c>
      <c r="H40" s="115"/>
      <c r="I40" s="120"/>
      <c r="J40" s="117">
        <f t="shared" si="2"/>
        <v>0</v>
      </c>
      <c r="K40" s="117"/>
      <c r="L40" s="117"/>
      <c r="M40" s="120"/>
      <c r="N40" s="120"/>
      <c r="O40" s="120"/>
      <c r="P40" s="120"/>
    </row>
    <row r="41" spans="1:16" s="32" customFormat="1" ht="26.25" customHeight="1">
      <c r="A41" s="59" t="s">
        <v>222</v>
      </c>
      <c r="B41" s="155"/>
      <c r="C41" s="41">
        <v>224</v>
      </c>
      <c r="D41" s="51" t="s">
        <v>219</v>
      </c>
      <c r="E41" s="114">
        <f t="shared" si="0"/>
        <v>0</v>
      </c>
      <c r="F41" s="115">
        <f t="shared" si="1"/>
        <v>0</v>
      </c>
      <c r="G41" s="115"/>
      <c r="H41" s="115"/>
      <c r="I41" s="120"/>
      <c r="J41" s="117">
        <f t="shared" si="2"/>
        <v>0</v>
      </c>
      <c r="K41" s="117"/>
      <c r="L41" s="117"/>
      <c r="M41" s="120"/>
      <c r="N41" s="120"/>
      <c r="O41" s="120"/>
      <c r="P41" s="120"/>
    </row>
    <row r="42" spans="1:16" s="32" customFormat="1" ht="24.75" customHeight="1">
      <c r="A42" s="59" t="s">
        <v>223</v>
      </c>
      <c r="B42" s="155"/>
      <c r="C42" s="41">
        <v>225</v>
      </c>
      <c r="D42" s="51" t="s">
        <v>224</v>
      </c>
      <c r="E42" s="114">
        <f t="shared" si="0"/>
        <v>0</v>
      </c>
      <c r="F42" s="115">
        <f t="shared" si="1"/>
        <v>0</v>
      </c>
      <c r="G42" s="115"/>
      <c r="H42" s="115"/>
      <c r="I42" s="120"/>
      <c r="J42" s="117">
        <f t="shared" si="2"/>
        <v>0</v>
      </c>
      <c r="K42" s="117"/>
      <c r="L42" s="117"/>
      <c r="M42" s="120"/>
      <c r="N42" s="120"/>
      <c r="O42" s="120"/>
      <c r="P42" s="120"/>
    </row>
    <row r="43" spans="1:16" s="32" customFormat="1" ht="26.25" customHeight="1">
      <c r="A43" s="59" t="s">
        <v>223</v>
      </c>
      <c r="B43" s="155"/>
      <c r="C43" s="41">
        <v>225</v>
      </c>
      <c r="D43" s="51" t="s">
        <v>219</v>
      </c>
      <c r="E43" s="114">
        <f t="shared" si="0"/>
        <v>30000</v>
      </c>
      <c r="F43" s="115">
        <f t="shared" si="1"/>
        <v>30000</v>
      </c>
      <c r="G43" s="115">
        <v>30000</v>
      </c>
      <c r="H43" s="115"/>
      <c r="I43" s="120"/>
      <c r="J43" s="117">
        <f t="shared" si="2"/>
        <v>0</v>
      </c>
      <c r="K43" s="117"/>
      <c r="L43" s="117"/>
      <c r="M43" s="120"/>
      <c r="N43" s="120"/>
      <c r="O43" s="120"/>
      <c r="P43" s="120"/>
    </row>
    <row r="44" spans="1:16" s="32" customFormat="1" ht="15.75" customHeight="1">
      <c r="A44" s="59" t="s">
        <v>225</v>
      </c>
      <c r="B44" s="155"/>
      <c r="C44" s="41">
        <v>226</v>
      </c>
      <c r="D44" s="51" t="s">
        <v>219</v>
      </c>
      <c r="E44" s="114">
        <f t="shared" si="0"/>
        <v>29720</v>
      </c>
      <c r="F44" s="115">
        <f t="shared" si="1"/>
        <v>29720</v>
      </c>
      <c r="G44" s="115">
        <v>29720</v>
      </c>
      <c r="H44" s="115"/>
      <c r="I44" s="120"/>
      <c r="J44" s="117">
        <f t="shared" si="2"/>
        <v>0</v>
      </c>
      <c r="K44" s="117"/>
      <c r="L44" s="117"/>
      <c r="M44" s="120"/>
      <c r="N44" s="120"/>
      <c r="O44" s="120"/>
      <c r="P44" s="120"/>
    </row>
    <row r="45" spans="1:16" s="32" customFormat="1" ht="15.75" customHeight="1">
      <c r="A45" s="59" t="s">
        <v>331</v>
      </c>
      <c r="B45" s="155"/>
      <c r="C45" s="41">
        <v>227</v>
      </c>
      <c r="D45" s="51" t="s">
        <v>219</v>
      </c>
      <c r="E45" s="114">
        <f>F45+I45+J45+M45+N45+O45</f>
        <v>1820</v>
      </c>
      <c r="F45" s="115">
        <f>G45+H45</f>
        <v>1820</v>
      </c>
      <c r="G45" s="115">
        <v>1820</v>
      </c>
      <c r="H45" s="115"/>
      <c r="I45" s="120"/>
      <c r="J45" s="117">
        <f>K45+L45</f>
        <v>0</v>
      </c>
      <c r="K45" s="117"/>
      <c r="L45" s="117"/>
      <c r="M45" s="120"/>
      <c r="N45" s="120"/>
      <c r="O45" s="120"/>
      <c r="P45" s="120"/>
    </row>
    <row r="46" spans="1:16" s="32" customFormat="1" ht="24.75" customHeight="1">
      <c r="A46" s="59" t="s">
        <v>332</v>
      </c>
      <c r="B46" s="155"/>
      <c r="C46" s="41">
        <v>228</v>
      </c>
      <c r="D46" s="51" t="s">
        <v>219</v>
      </c>
      <c r="E46" s="114">
        <f>F46+I46+J46+M46+N46+O46</f>
        <v>0</v>
      </c>
      <c r="F46" s="115">
        <f>G46+H46</f>
        <v>0</v>
      </c>
      <c r="G46" s="115"/>
      <c r="H46" s="115"/>
      <c r="I46" s="120"/>
      <c r="J46" s="117">
        <f>K46+L46</f>
        <v>0</v>
      </c>
      <c r="K46" s="117"/>
      <c r="L46" s="117"/>
      <c r="M46" s="120"/>
      <c r="N46" s="120"/>
      <c r="O46" s="120"/>
      <c r="P46" s="120"/>
    </row>
    <row r="47" spans="1:16" s="32" customFormat="1" ht="15" customHeight="1">
      <c r="A47" s="59" t="s">
        <v>226</v>
      </c>
      <c r="B47" s="155"/>
      <c r="C47" s="41">
        <v>290</v>
      </c>
      <c r="D47" s="51" t="s">
        <v>219</v>
      </c>
      <c r="E47" s="114">
        <f t="shared" si="0"/>
        <v>0</v>
      </c>
      <c r="F47" s="115">
        <f t="shared" si="1"/>
        <v>0</v>
      </c>
      <c r="G47" s="115"/>
      <c r="H47" s="115"/>
      <c r="I47" s="120"/>
      <c r="J47" s="117">
        <f t="shared" si="2"/>
        <v>0</v>
      </c>
      <c r="K47" s="117"/>
      <c r="L47" s="117"/>
      <c r="M47" s="120"/>
      <c r="N47" s="120"/>
      <c r="O47" s="120"/>
      <c r="P47" s="120"/>
    </row>
    <row r="48" spans="1:16" s="32" customFormat="1" ht="25.5" customHeight="1">
      <c r="A48" s="59" t="s">
        <v>227</v>
      </c>
      <c r="B48" s="155"/>
      <c r="C48" s="41">
        <v>310</v>
      </c>
      <c r="D48" s="51" t="s">
        <v>219</v>
      </c>
      <c r="E48" s="114">
        <f t="shared" si="0"/>
        <v>48300</v>
      </c>
      <c r="F48" s="115">
        <f t="shared" si="1"/>
        <v>48300</v>
      </c>
      <c r="G48" s="115"/>
      <c r="H48" s="115">
        <v>48300</v>
      </c>
      <c r="I48" s="120"/>
      <c r="J48" s="117">
        <f t="shared" si="2"/>
        <v>0</v>
      </c>
      <c r="K48" s="117"/>
      <c r="L48" s="117"/>
      <c r="M48" s="120"/>
      <c r="N48" s="120"/>
      <c r="O48" s="120"/>
      <c r="P48" s="120"/>
    </row>
    <row r="49" spans="1:16" s="32" customFormat="1" ht="27" customHeight="1">
      <c r="A49" s="59" t="s">
        <v>228</v>
      </c>
      <c r="B49" s="156"/>
      <c r="C49" s="41">
        <v>340</v>
      </c>
      <c r="D49" s="51" t="s">
        <v>219</v>
      </c>
      <c r="E49" s="114">
        <f t="shared" si="0"/>
        <v>350667.07999999996</v>
      </c>
      <c r="F49" s="115">
        <f t="shared" si="1"/>
        <v>2500</v>
      </c>
      <c r="G49" s="115"/>
      <c r="H49" s="115">
        <v>2500</v>
      </c>
      <c r="I49" s="120"/>
      <c r="J49" s="117">
        <f t="shared" si="2"/>
        <v>165580</v>
      </c>
      <c r="K49" s="117">
        <f>43840+17040</f>
        <v>60880</v>
      </c>
      <c r="L49" s="117">
        <v>104700</v>
      </c>
      <c r="M49" s="120"/>
      <c r="N49" s="120"/>
      <c r="O49" s="120">
        <f>175500+7087.08</f>
        <v>182587.08</v>
      </c>
      <c r="P49" s="120"/>
    </row>
    <row r="50" spans="1:16" s="32" customFormat="1" ht="17.25" customHeight="1">
      <c r="A50" s="59" t="s">
        <v>333</v>
      </c>
      <c r="B50" s="101"/>
      <c r="C50" s="41">
        <v>350</v>
      </c>
      <c r="D50" s="51" t="s">
        <v>219</v>
      </c>
      <c r="E50" s="114">
        <f>F50+I50+J50+M50+N50+O50</f>
        <v>19400</v>
      </c>
      <c r="F50" s="115">
        <f>G50+H50</f>
        <v>19400</v>
      </c>
      <c r="G50" s="115"/>
      <c r="H50" s="115">
        <v>19400</v>
      </c>
      <c r="I50" s="120"/>
      <c r="J50" s="117">
        <f>K50+L50</f>
        <v>0</v>
      </c>
      <c r="K50" s="117"/>
      <c r="L50" s="117"/>
      <c r="M50" s="120"/>
      <c r="N50" s="120"/>
      <c r="O50" s="120"/>
      <c r="P50" s="120"/>
    </row>
    <row r="51" spans="1:16" s="32" customFormat="1" ht="27">
      <c r="A51" s="59" t="s">
        <v>293</v>
      </c>
      <c r="B51" s="51" t="s">
        <v>191</v>
      </c>
      <c r="C51" s="51" t="s">
        <v>167</v>
      </c>
      <c r="D51" s="51" t="s">
        <v>167</v>
      </c>
      <c r="E51" s="114">
        <f t="shared" si="0"/>
        <v>0</v>
      </c>
      <c r="F51" s="115">
        <f t="shared" si="1"/>
        <v>0</v>
      </c>
      <c r="G51" s="115">
        <f>G53+G54</f>
        <v>0</v>
      </c>
      <c r="H51" s="115">
        <f>H53+H54</f>
        <v>0</v>
      </c>
      <c r="I51" s="120">
        <f>I53+I54</f>
        <v>0</v>
      </c>
      <c r="J51" s="117">
        <f t="shared" si="2"/>
        <v>0</v>
      </c>
      <c r="K51" s="117">
        <f aca="true" t="shared" si="6" ref="K51:P51">K53+K54</f>
        <v>0</v>
      </c>
      <c r="L51" s="117">
        <f t="shared" si="6"/>
        <v>0</v>
      </c>
      <c r="M51" s="120">
        <f t="shared" si="6"/>
        <v>0</v>
      </c>
      <c r="N51" s="120">
        <f t="shared" si="6"/>
        <v>0</v>
      </c>
      <c r="O51" s="120">
        <f t="shared" si="6"/>
        <v>0</v>
      </c>
      <c r="P51" s="120">
        <f t="shared" si="6"/>
        <v>0</v>
      </c>
    </row>
    <row r="52" spans="1:16" s="32" customFormat="1" ht="13.5">
      <c r="A52" s="58" t="s">
        <v>184</v>
      </c>
      <c r="B52" s="41"/>
      <c r="C52" s="41"/>
      <c r="D52" s="41"/>
      <c r="E52" s="114">
        <f t="shared" si="0"/>
        <v>0</v>
      </c>
      <c r="F52" s="115">
        <f t="shared" si="1"/>
        <v>0</v>
      </c>
      <c r="G52" s="115"/>
      <c r="H52" s="115"/>
      <c r="I52" s="120"/>
      <c r="J52" s="117">
        <f t="shared" si="2"/>
        <v>0</v>
      </c>
      <c r="K52" s="117"/>
      <c r="L52" s="117"/>
      <c r="M52" s="120"/>
      <c r="N52" s="120"/>
      <c r="O52" s="120"/>
      <c r="P52" s="120"/>
    </row>
    <row r="53" spans="1:16" s="32" customFormat="1" ht="13.5">
      <c r="A53" s="58" t="s">
        <v>193</v>
      </c>
      <c r="B53" s="51" t="s">
        <v>192</v>
      </c>
      <c r="C53" s="51" t="s">
        <v>216</v>
      </c>
      <c r="D53" s="51" t="s">
        <v>216</v>
      </c>
      <c r="E53" s="114">
        <f t="shared" si="0"/>
        <v>0</v>
      </c>
      <c r="F53" s="115">
        <f t="shared" si="1"/>
        <v>0</v>
      </c>
      <c r="G53" s="115"/>
      <c r="H53" s="115"/>
      <c r="I53" s="120"/>
      <c r="J53" s="117">
        <f t="shared" si="2"/>
        <v>0</v>
      </c>
      <c r="K53" s="117"/>
      <c r="L53" s="117"/>
      <c r="M53" s="120"/>
      <c r="N53" s="120"/>
      <c r="O53" s="120"/>
      <c r="P53" s="120"/>
    </row>
    <row r="54" spans="1:16" s="32" customFormat="1" ht="13.5">
      <c r="A54" s="58" t="s">
        <v>194</v>
      </c>
      <c r="B54" s="51" t="s">
        <v>195</v>
      </c>
      <c r="C54" s="51" t="s">
        <v>216</v>
      </c>
      <c r="D54" s="51" t="s">
        <v>216</v>
      </c>
      <c r="E54" s="114">
        <f t="shared" si="0"/>
        <v>0</v>
      </c>
      <c r="F54" s="115">
        <f t="shared" si="1"/>
        <v>0</v>
      </c>
      <c r="G54" s="115"/>
      <c r="H54" s="115"/>
      <c r="I54" s="120"/>
      <c r="J54" s="117">
        <f t="shared" si="2"/>
        <v>0</v>
      </c>
      <c r="K54" s="117"/>
      <c r="L54" s="117"/>
      <c r="M54" s="120"/>
      <c r="N54" s="120"/>
      <c r="O54" s="120"/>
      <c r="P54" s="120"/>
    </row>
    <row r="55" spans="1:16" s="32" customFormat="1" ht="13.5">
      <c r="A55" s="58" t="s">
        <v>294</v>
      </c>
      <c r="B55" s="51" t="s">
        <v>196</v>
      </c>
      <c r="C55" s="51" t="s">
        <v>216</v>
      </c>
      <c r="D55" s="51" t="s">
        <v>216</v>
      </c>
      <c r="E55" s="114">
        <f t="shared" si="0"/>
        <v>0</v>
      </c>
      <c r="F55" s="115">
        <f t="shared" si="1"/>
        <v>0</v>
      </c>
      <c r="G55" s="115">
        <f>G57+G58</f>
        <v>0</v>
      </c>
      <c r="H55" s="115">
        <f>H57+H58</f>
        <v>0</v>
      </c>
      <c r="I55" s="120">
        <f>I57+I58</f>
        <v>0</v>
      </c>
      <c r="J55" s="117">
        <f t="shared" si="2"/>
        <v>0</v>
      </c>
      <c r="K55" s="117">
        <f aca="true" t="shared" si="7" ref="K55:P55">K57+K58</f>
        <v>0</v>
      </c>
      <c r="L55" s="117">
        <f t="shared" si="7"/>
        <v>0</v>
      </c>
      <c r="M55" s="120">
        <f t="shared" si="7"/>
        <v>0</v>
      </c>
      <c r="N55" s="120">
        <f t="shared" si="7"/>
        <v>0</v>
      </c>
      <c r="O55" s="120">
        <f t="shared" si="7"/>
        <v>0</v>
      </c>
      <c r="P55" s="120">
        <f t="shared" si="7"/>
        <v>0</v>
      </c>
    </row>
    <row r="56" spans="1:16" s="32" customFormat="1" ht="13.5">
      <c r="A56" s="58" t="s">
        <v>184</v>
      </c>
      <c r="B56" s="41"/>
      <c r="C56" s="41"/>
      <c r="D56" s="41"/>
      <c r="E56" s="114">
        <f t="shared" si="0"/>
        <v>0</v>
      </c>
      <c r="F56" s="115">
        <f t="shared" si="1"/>
        <v>0</v>
      </c>
      <c r="G56" s="115"/>
      <c r="H56" s="115"/>
      <c r="I56" s="120"/>
      <c r="J56" s="117">
        <f t="shared" si="2"/>
        <v>0</v>
      </c>
      <c r="K56" s="117"/>
      <c r="L56" s="117"/>
      <c r="M56" s="120"/>
      <c r="N56" s="120"/>
      <c r="O56" s="120"/>
      <c r="P56" s="120"/>
    </row>
    <row r="57" spans="1:16" s="32" customFormat="1" ht="13.5">
      <c r="A57" s="58" t="s">
        <v>198</v>
      </c>
      <c r="B57" s="51" t="s">
        <v>197</v>
      </c>
      <c r="C57" s="51" t="s">
        <v>216</v>
      </c>
      <c r="D57" s="51" t="s">
        <v>216</v>
      </c>
      <c r="E57" s="114">
        <f t="shared" si="0"/>
        <v>0</v>
      </c>
      <c r="F57" s="115">
        <f t="shared" si="1"/>
        <v>0</v>
      </c>
      <c r="G57" s="115"/>
      <c r="H57" s="115"/>
      <c r="I57" s="120"/>
      <c r="J57" s="117">
        <f t="shared" si="2"/>
        <v>0</v>
      </c>
      <c r="K57" s="117"/>
      <c r="L57" s="117"/>
      <c r="M57" s="120"/>
      <c r="N57" s="120"/>
      <c r="O57" s="120"/>
      <c r="P57" s="120"/>
    </row>
    <row r="58" spans="1:16" s="32" customFormat="1" ht="13.5">
      <c r="A58" s="58" t="s">
        <v>199</v>
      </c>
      <c r="B58" s="51" t="s">
        <v>200</v>
      </c>
      <c r="C58" s="51" t="s">
        <v>216</v>
      </c>
      <c r="D58" s="51" t="s">
        <v>216</v>
      </c>
      <c r="E58" s="114">
        <f t="shared" si="0"/>
        <v>0</v>
      </c>
      <c r="F58" s="115">
        <f t="shared" si="1"/>
        <v>0</v>
      </c>
      <c r="G58" s="115"/>
      <c r="H58" s="115"/>
      <c r="I58" s="120"/>
      <c r="J58" s="117">
        <f t="shared" si="2"/>
        <v>0</v>
      </c>
      <c r="K58" s="117"/>
      <c r="L58" s="117"/>
      <c r="M58" s="120"/>
      <c r="N58" s="120"/>
      <c r="O58" s="120"/>
      <c r="P58" s="120"/>
    </row>
    <row r="59" spans="1:16" s="32" customFormat="1" ht="13.5">
      <c r="A59" s="58" t="s">
        <v>236</v>
      </c>
      <c r="B59" s="51" t="s">
        <v>201</v>
      </c>
      <c r="C59" s="51" t="s">
        <v>167</v>
      </c>
      <c r="D59" s="51" t="s">
        <v>167</v>
      </c>
      <c r="E59" s="114">
        <f t="shared" si="0"/>
        <v>0</v>
      </c>
      <c r="F59" s="115">
        <f t="shared" si="1"/>
        <v>0</v>
      </c>
      <c r="G59" s="115"/>
      <c r="H59" s="115"/>
      <c r="I59" s="120"/>
      <c r="J59" s="117">
        <f t="shared" si="2"/>
        <v>0</v>
      </c>
      <c r="K59" s="117"/>
      <c r="L59" s="117"/>
      <c r="M59" s="120"/>
      <c r="N59" s="120"/>
      <c r="O59" s="120"/>
      <c r="P59" s="120"/>
    </row>
    <row r="60" spans="1:16" s="32" customFormat="1" ht="13.5">
      <c r="A60" s="58" t="s">
        <v>238</v>
      </c>
      <c r="B60" s="51" t="s">
        <v>202</v>
      </c>
      <c r="C60" s="51" t="s">
        <v>167</v>
      </c>
      <c r="D60" s="51" t="s">
        <v>167</v>
      </c>
      <c r="E60" s="114">
        <f t="shared" si="0"/>
        <v>0</v>
      </c>
      <c r="F60" s="115">
        <f t="shared" si="1"/>
        <v>0</v>
      </c>
      <c r="G60" s="115"/>
      <c r="H60" s="115"/>
      <c r="I60" s="120"/>
      <c r="J60" s="117">
        <f t="shared" si="2"/>
        <v>0</v>
      </c>
      <c r="K60" s="117"/>
      <c r="L60" s="117"/>
      <c r="M60" s="120"/>
      <c r="N60" s="120"/>
      <c r="O60" s="120"/>
      <c r="P60" s="120"/>
    </row>
    <row r="61" s="87" customFormat="1" ht="13.5">
      <c r="A61" s="86"/>
    </row>
    <row r="62" s="87" customFormat="1" ht="13.5">
      <c r="A62" s="86"/>
    </row>
    <row r="63" s="87" customFormat="1" ht="13.5"/>
    <row r="64" s="87" customFormat="1" ht="13.5"/>
    <row r="65" s="87" customFormat="1" ht="13.5"/>
    <row r="66" s="87" customFormat="1" ht="13.5"/>
    <row r="67" s="87" customFormat="1" ht="13.5"/>
    <row r="68" s="87" customFormat="1" ht="13.5"/>
    <row r="69" s="87" customFormat="1" ht="13.5"/>
    <row r="70" s="87" customFormat="1" ht="13.5"/>
    <row r="71" s="87" customFormat="1" ht="13.5"/>
    <row r="72" s="87" customFormat="1" ht="13.5"/>
    <row r="73" s="87" customFormat="1" ht="13.5"/>
    <row r="74" s="87" customFormat="1" ht="13.5"/>
    <row r="75" s="87" customFormat="1" ht="13.5"/>
    <row r="76" s="87" customFormat="1" ht="13.5"/>
    <row r="77" s="87" customFormat="1" ht="13.5"/>
    <row r="78" s="87" customFormat="1" ht="13.5"/>
    <row r="79" s="87" customFormat="1" ht="13.5"/>
    <row r="80" s="87" customFormat="1" ht="13.5"/>
    <row r="81" s="87" customFormat="1" ht="13.5"/>
    <row r="82" s="87" customFormat="1" ht="13.5"/>
    <row r="83" s="87" customFormat="1" ht="13.5"/>
    <row r="84" s="87" customFormat="1" ht="13.5"/>
    <row r="85" s="87" customFormat="1" ht="13.5"/>
    <row r="86" s="87" customFormat="1" ht="13.5"/>
    <row r="87" s="87" customFormat="1" ht="13.5"/>
    <row r="88" s="87" customFormat="1" ht="13.5"/>
    <row r="89" s="87" customFormat="1" ht="13.5"/>
    <row r="90" s="87" customFormat="1" ht="13.5"/>
    <row r="91" s="87" customFormat="1" ht="13.5"/>
    <row r="92" s="87" customFormat="1" ht="13.5"/>
    <row r="93" s="87" customFormat="1" ht="13.5"/>
    <row r="94" s="87" customFormat="1" ht="13.5"/>
    <row r="95" s="87" customFormat="1" ht="13.5"/>
    <row r="96" s="87" customFormat="1" ht="13.5"/>
    <row r="97" s="87" customFormat="1" ht="13.5"/>
    <row r="98" s="87" customFormat="1" ht="13.5"/>
    <row r="99" s="87" customFormat="1" ht="13.5"/>
    <row r="100" s="87" customFormat="1" ht="13.5"/>
    <row r="101" s="87" customFormat="1" ht="13.5"/>
    <row r="102" s="87" customFormat="1" ht="13.5"/>
    <row r="103" s="87" customFormat="1" ht="13.5"/>
    <row r="104" s="87" customFormat="1" ht="13.5"/>
    <row r="105" s="87" customFormat="1" ht="13.5"/>
    <row r="106" s="87" customFormat="1" ht="13.5"/>
    <row r="107" s="87" customFormat="1" ht="13.5"/>
    <row r="108" s="87" customFormat="1" ht="13.5"/>
    <row r="109" s="87" customFormat="1" ht="13.5"/>
    <row r="110" s="87" customFormat="1" ht="13.5"/>
  </sheetData>
  <sheetProtection/>
  <mergeCells count="25">
    <mergeCell ref="B29:B33"/>
    <mergeCell ref="B36:B49"/>
    <mergeCell ref="A2:P2"/>
    <mergeCell ref="G3:I3"/>
    <mergeCell ref="A5:A9"/>
    <mergeCell ref="B5:B9"/>
    <mergeCell ref="C5:D5"/>
    <mergeCell ref="P8:P9"/>
    <mergeCell ref="M7:M9"/>
    <mergeCell ref="N7:N9"/>
    <mergeCell ref="E5:P5"/>
    <mergeCell ref="O7:P7"/>
    <mergeCell ref="F8:F9"/>
    <mergeCell ref="G8:H8"/>
    <mergeCell ref="J8:J9"/>
    <mergeCell ref="K8:L8"/>
    <mergeCell ref="B24:B27"/>
    <mergeCell ref="F7:H7"/>
    <mergeCell ref="I7:I9"/>
    <mergeCell ref="J7:L7"/>
    <mergeCell ref="C6:C9"/>
    <mergeCell ref="D6:D9"/>
    <mergeCell ref="E6:E9"/>
    <mergeCell ref="F6:P6"/>
    <mergeCell ref="O8:O9"/>
  </mergeCells>
  <printOptions/>
  <pageMargins left="0.5905511811023623" right="0.3937007874015748" top="0.3937007874015748" bottom="0.3937007874015748" header="0.31496062992125984" footer="0.31496062992125984"/>
  <pageSetup fitToHeight="2" fitToWidth="1" horizontalDpi="300" verticalDpi="3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="90" zoomScaleNormal="90" zoomScalePageLayoutView="0" workbookViewId="0" topLeftCell="A1">
      <pane xSplit="4" ySplit="10" topLeftCell="H46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K50" sqref="K50"/>
    </sheetView>
  </sheetViews>
  <sheetFormatPr defaultColWidth="1.37890625" defaultRowHeight="12.75"/>
  <cols>
    <col min="1" max="1" width="31.25390625" style="28" customWidth="1"/>
    <col min="2" max="2" width="6.125" style="28" customWidth="1"/>
    <col min="3" max="3" width="7.25390625" style="28" customWidth="1"/>
    <col min="4" max="4" width="7.75390625" style="28" customWidth="1"/>
    <col min="5" max="5" width="13.125" style="28" customWidth="1"/>
    <col min="6" max="6" width="12.625" style="123" customWidth="1"/>
    <col min="7" max="7" width="12.25390625" style="123" customWidth="1"/>
    <col min="8" max="8" width="11.125" style="123" customWidth="1"/>
    <col min="9" max="9" width="11.625" style="28" customWidth="1"/>
    <col min="10" max="10" width="11.375" style="106" customWidth="1"/>
    <col min="11" max="12" width="10.75390625" style="106" customWidth="1"/>
    <col min="13" max="14" width="11.75390625" style="28" customWidth="1"/>
    <col min="15" max="15" width="11.375" style="28" customWidth="1"/>
    <col min="16" max="16" width="10.75390625" style="28" customWidth="1"/>
    <col min="17" max="16384" width="1.37890625" style="28" customWidth="1"/>
  </cols>
  <sheetData>
    <row r="1" spans="6:12" s="26" customFormat="1" ht="12" customHeight="1">
      <c r="F1" s="102"/>
      <c r="G1" s="102"/>
      <c r="H1" s="102"/>
      <c r="J1" s="103"/>
      <c r="K1" s="103"/>
      <c r="L1" s="103"/>
    </row>
    <row r="2" spans="1:16" ht="15">
      <c r="A2" s="157" t="s">
        <v>130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</row>
    <row r="3" spans="5:10" ht="15">
      <c r="E3" s="29"/>
      <c r="F3" s="104" t="s">
        <v>162</v>
      </c>
      <c r="G3" s="158"/>
      <c r="H3" s="158"/>
      <c r="I3" s="158"/>
      <c r="J3" s="105" t="s">
        <v>334</v>
      </c>
    </row>
    <row r="4" spans="6:12" s="25" customFormat="1" ht="13.5">
      <c r="F4" s="107"/>
      <c r="G4" s="107"/>
      <c r="H4" s="107"/>
      <c r="J4" s="108"/>
      <c r="K4" s="108"/>
      <c r="L4" s="108"/>
    </row>
    <row r="5" spans="1:16" s="30" customFormat="1" ht="51.75" customHeight="1">
      <c r="A5" s="159" t="s">
        <v>27</v>
      </c>
      <c r="B5" s="149" t="s">
        <v>235</v>
      </c>
      <c r="C5" s="149" t="s">
        <v>260</v>
      </c>
      <c r="D5" s="149"/>
      <c r="E5" s="159" t="s">
        <v>163</v>
      </c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</row>
    <row r="6" spans="1:16" s="30" customFormat="1" ht="17.25" customHeight="1">
      <c r="A6" s="159"/>
      <c r="B6" s="149"/>
      <c r="C6" s="159" t="s">
        <v>270</v>
      </c>
      <c r="D6" s="159" t="s">
        <v>271</v>
      </c>
      <c r="E6" s="159" t="s">
        <v>272</v>
      </c>
      <c r="F6" s="159" t="s">
        <v>32</v>
      </c>
      <c r="G6" s="159"/>
      <c r="H6" s="159"/>
      <c r="I6" s="159"/>
      <c r="J6" s="159"/>
      <c r="K6" s="159"/>
      <c r="L6" s="159"/>
      <c r="M6" s="159"/>
      <c r="N6" s="159"/>
      <c r="O6" s="159"/>
      <c r="P6" s="159"/>
    </row>
    <row r="7" spans="1:16" s="30" customFormat="1" ht="106.5" customHeight="1">
      <c r="A7" s="159"/>
      <c r="B7" s="149"/>
      <c r="C7" s="159"/>
      <c r="D7" s="159"/>
      <c r="E7" s="159"/>
      <c r="F7" s="160" t="s">
        <v>273</v>
      </c>
      <c r="G7" s="160"/>
      <c r="H7" s="160"/>
      <c r="I7" s="149" t="s">
        <v>274</v>
      </c>
      <c r="J7" s="161" t="s">
        <v>275</v>
      </c>
      <c r="K7" s="161"/>
      <c r="L7" s="161"/>
      <c r="M7" s="149" t="s">
        <v>276</v>
      </c>
      <c r="N7" s="149" t="s">
        <v>277</v>
      </c>
      <c r="O7" s="149" t="s">
        <v>278</v>
      </c>
      <c r="P7" s="149"/>
    </row>
    <row r="8" spans="1:16" s="30" customFormat="1" ht="14.25" customHeight="1">
      <c r="A8" s="159"/>
      <c r="B8" s="149"/>
      <c r="C8" s="159"/>
      <c r="D8" s="159"/>
      <c r="E8" s="159"/>
      <c r="F8" s="150" t="s">
        <v>168</v>
      </c>
      <c r="G8" s="150" t="s">
        <v>32</v>
      </c>
      <c r="H8" s="150"/>
      <c r="I8" s="149"/>
      <c r="J8" s="151" t="s">
        <v>168</v>
      </c>
      <c r="K8" s="152" t="s">
        <v>32</v>
      </c>
      <c r="L8" s="152"/>
      <c r="M8" s="149"/>
      <c r="N8" s="149"/>
      <c r="O8" s="159" t="s">
        <v>164</v>
      </c>
      <c r="P8" s="159" t="s">
        <v>279</v>
      </c>
    </row>
    <row r="9" spans="1:16" s="30" customFormat="1" ht="26.25" customHeight="1">
      <c r="A9" s="159"/>
      <c r="B9" s="149"/>
      <c r="C9" s="159"/>
      <c r="D9" s="159"/>
      <c r="E9" s="159"/>
      <c r="F9" s="150"/>
      <c r="G9" s="109" t="s">
        <v>280</v>
      </c>
      <c r="H9" s="109" t="s">
        <v>281</v>
      </c>
      <c r="I9" s="149"/>
      <c r="J9" s="151"/>
      <c r="K9" s="110" t="s">
        <v>280</v>
      </c>
      <c r="L9" s="110" t="s">
        <v>281</v>
      </c>
      <c r="M9" s="149"/>
      <c r="N9" s="149"/>
      <c r="O9" s="159"/>
      <c r="P9" s="159"/>
    </row>
    <row r="10" spans="1:16" s="30" customFormat="1" ht="11.25">
      <c r="A10" s="55">
        <v>1</v>
      </c>
      <c r="B10" s="55">
        <v>2</v>
      </c>
      <c r="C10" s="55">
        <v>3</v>
      </c>
      <c r="D10" s="55">
        <v>3</v>
      </c>
      <c r="E10" s="55">
        <v>4</v>
      </c>
      <c r="F10" s="111">
        <v>5</v>
      </c>
      <c r="G10" s="111"/>
      <c r="H10" s="111"/>
      <c r="I10" s="56" t="s">
        <v>165</v>
      </c>
      <c r="J10" s="112">
        <v>6</v>
      </c>
      <c r="K10" s="112"/>
      <c r="L10" s="112"/>
      <c r="M10" s="55">
        <v>7</v>
      </c>
      <c r="N10" s="55">
        <v>8</v>
      </c>
      <c r="O10" s="55">
        <v>9</v>
      </c>
      <c r="P10" s="55">
        <v>10</v>
      </c>
    </row>
    <row r="11" spans="1:16" s="85" customFormat="1" ht="13.5">
      <c r="A11" s="83" t="s">
        <v>282</v>
      </c>
      <c r="B11" s="84" t="s">
        <v>166</v>
      </c>
      <c r="C11" s="84" t="s">
        <v>167</v>
      </c>
      <c r="D11" s="84" t="s">
        <v>167</v>
      </c>
      <c r="E11" s="113">
        <f>F11+I11+J11+M11+N11+O11</f>
        <v>9534985</v>
      </c>
      <c r="F11" s="113">
        <f>G11+H11</f>
        <v>9193088</v>
      </c>
      <c r="G11" s="113">
        <f>G14</f>
        <v>390328</v>
      </c>
      <c r="H11" s="113">
        <f>H14</f>
        <v>8802760</v>
      </c>
      <c r="I11" s="113">
        <f>I13+I14+I15+I16+I17+I18+I19</f>
        <v>0</v>
      </c>
      <c r="J11" s="113">
        <f>K11+L11</f>
        <v>152020</v>
      </c>
      <c r="K11" s="113">
        <f>K17</f>
        <v>47320</v>
      </c>
      <c r="L11" s="113">
        <f>L17</f>
        <v>104700</v>
      </c>
      <c r="M11" s="113">
        <f>M17</f>
        <v>0</v>
      </c>
      <c r="N11" s="113">
        <f>N14</f>
        <v>0</v>
      </c>
      <c r="O11" s="113">
        <f>O13+O14+O15+O16+O18+O19</f>
        <v>189877</v>
      </c>
      <c r="P11" s="113">
        <f>P14+P18</f>
        <v>0</v>
      </c>
    </row>
    <row r="12" spans="1:16" s="25" customFormat="1" ht="13.5">
      <c r="A12" s="57" t="s">
        <v>169</v>
      </c>
      <c r="B12" s="31"/>
      <c r="C12" s="31"/>
      <c r="D12" s="31"/>
      <c r="E12" s="114">
        <f>F12+I12+J12+M12+N12+O12</f>
        <v>0</v>
      </c>
      <c r="F12" s="115"/>
      <c r="G12" s="115"/>
      <c r="H12" s="115"/>
      <c r="I12" s="116"/>
      <c r="J12" s="117"/>
      <c r="K12" s="117"/>
      <c r="L12" s="117"/>
      <c r="M12" s="116"/>
      <c r="N12" s="116"/>
      <c r="O12" s="116"/>
      <c r="P12" s="116"/>
    </row>
    <row r="13" spans="1:16" s="32" customFormat="1" ht="13.5">
      <c r="A13" s="58" t="s">
        <v>171</v>
      </c>
      <c r="B13" s="51" t="s">
        <v>170</v>
      </c>
      <c r="C13" s="51" t="s">
        <v>172</v>
      </c>
      <c r="D13" s="51" t="s">
        <v>167</v>
      </c>
      <c r="E13" s="114">
        <f>I13+O13</f>
        <v>0</v>
      </c>
      <c r="F13" s="118" t="s">
        <v>167</v>
      </c>
      <c r="G13" s="118" t="s">
        <v>167</v>
      </c>
      <c r="H13" s="118" t="s">
        <v>167</v>
      </c>
      <c r="I13" s="41"/>
      <c r="J13" s="119" t="s">
        <v>167</v>
      </c>
      <c r="K13" s="119" t="s">
        <v>167</v>
      </c>
      <c r="L13" s="119" t="s">
        <v>167</v>
      </c>
      <c r="M13" s="41" t="s">
        <v>167</v>
      </c>
      <c r="N13" s="41" t="s">
        <v>167</v>
      </c>
      <c r="O13" s="41"/>
      <c r="P13" s="41" t="s">
        <v>167</v>
      </c>
    </row>
    <row r="14" spans="1:16" s="32" customFormat="1" ht="13.5">
      <c r="A14" s="58" t="s">
        <v>283</v>
      </c>
      <c r="B14" s="51" t="s">
        <v>172</v>
      </c>
      <c r="C14" s="51" t="s">
        <v>173</v>
      </c>
      <c r="D14" s="51" t="s">
        <v>167</v>
      </c>
      <c r="E14" s="114">
        <f>F14+I14+N14+O14</f>
        <v>9382965</v>
      </c>
      <c r="F14" s="115">
        <f>G14+H14</f>
        <v>9193088</v>
      </c>
      <c r="G14" s="115">
        <f>G20</f>
        <v>390328</v>
      </c>
      <c r="H14" s="115">
        <f>H20</f>
        <v>8802760</v>
      </c>
      <c r="I14" s="120"/>
      <c r="J14" s="119" t="s">
        <v>167</v>
      </c>
      <c r="K14" s="119" t="s">
        <v>167</v>
      </c>
      <c r="L14" s="119" t="s">
        <v>167</v>
      </c>
      <c r="M14" s="41" t="s">
        <v>167</v>
      </c>
      <c r="N14" s="120"/>
      <c r="O14" s="120">
        <f>175500+14377</f>
        <v>189877</v>
      </c>
      <c r="P14" s="120"/>
    </row>
    <row r="15" spans="1:16" s="32" customFormat="1" ht="28.5" customHeight="1">
      <c r="A15" s="59" t="s">
        <v>284</v>
      </c>
      <c r="B15" s="51" t="s">
        <v>173</v>
      </c>
      <c r="C15" s="51" t="s">
        <v>174</v>
      </c>
      <c r="D15" s="51" t="s">
        <v>167</v>
      </c>
      <c r="E15" s="114">
        <f>I15+O15</f>
        <v>0</v>
      </c>
      <c r="F15" s="118" t="s">
        <v>167</v>
      </c>
      <c r="G15" s="118" t="s">
        <v>167</v>
      </c>
      <c r="H15" s="118" t="s">
        <v>167</v>
      </c>
      <c r="I15" s="41"/>
      <c r="J15" s="119" t="s">
        <v>167</v>
      </c>
      <c r="K15" s="119" t="s">
        <v>167</v>
      </c>
      <c r="L15" s="119" t="s">
        <v>167</v>
      </c>
      <c r="M15" s="41" t="s">
        <v>167</v>
      </c>
      <c r="N15" s="41" t="s">
        <v>167</v>
      </c>
      <c r="O15" s="41"/>
      <c r="P15" s="41" t="s">
        <v>167</v>
      </c>
    </row>
    <row r="16" spans="1:16" s="32" customFormat="1" ht="66.75" customHeight="1">
      <c r="A16" s="59" t="s">
        <v>285</v>
      </c>
      <c r="B16" s="51" t="s">
        <v>174</v>
      </c>
      <c r="C16" s="51" t="s">
        <v>175</v>
      </c>
      <c r="D16" s="51" t="s">
        <v>167</v>
      </c>
      <c r="E16" s="114">
        <f>I16+O16</f>
        <v>0</v>
      </c>
      <c r="F16" s="118" t="s">
        <v>167</v>
      </c>
      <c r="G16" s="118" t="s">
        <v>167</v>
      </c>
      <c r="H16" s="118" t="s">
        <v>167</v>
      </c>
      <c r="I16" s="41"/>
      <c r="J16" s="119" t="s">
        <v>167</v>
      </c>
      <c r="K16" s="119" t="s">
        <v>167</v>
      </c>
      <c r="L16" s="119" t="s">
        <v>167</v>
      </c>
      <c r="M16" s="41" t="s">
        <v>167</v>
      </c>
      <c r="N16" s="41" t="s">
        <v>167</v>
      </c>
      <c r="O16" s="41"/>
      <c r="P16" s="41" t="s">
        <v>167</v>
      </c>
    </row>
    <row r="17" spans="1:16" s="32" customFormat="1" ht="27.75" customHeight="1">
      <c r="A17" s="59" t="s">
        <v>286</v>
      </c>
      <c r="B17" s="51" t="s">
        <v>175</v>
      </c>
      <c r="C17" s="51" t="s">
        <v>178</v>
      </c>
      <c r="D17" s="51" t="s">
        <v>167</v>
      </c>
      <c r="E17" s="114">
        <f>I17+J17+M17</f>
        <v>152020</v>
      </c>
      <c r="F17" s="118" t="s">
        <v>167</v>
      </c>
      <c r="G17" s="118" t="s">
        <v>167</v>
      </c>
      <c r="H17" s="118" t="s">
        <v>167</v>
      </c>
      <c r="I17" s="41"/>
      <c r="J17" s="121">
        <f>K17+L17</f>
        <v>152020</v>
      </c>
      <c r="K17" s="117">
        <f>K20</f>
        <v>47320</v>
      </c>
      <c r="L17" s="117">
        <f>L20</f>
        <v>104700</v>
      </c>
      <c r="M17" s="41"/>
      <c r="N17" s="41" t="s">
        <v>167</v>
      </c>
      <c r="O17" s="41" t="s">
        <v>167</v>
      </c>
      <c r="P17" s="41" t="s">
        <v>167</v>
      </c>
    </row>
    <row r="18" spans="1:16" s="32" customFormat="1" ht="16.5" customHeight="1">
      <c r="A18" s="58" t="s">
        <v>176</v>
      </c>
      <c r="B18" s="51" t="s">
        <v>177</v>
      </c>
      <c r="C18" s="51" t="s">
        <v>178</v>
      </c>
      <c r="D18" s="51" t="s">
        <v>167</v>
      </c>
      <c r="E18" s="114">
        <f>I18+O18</f>
        <v>0</v>
      </c>
      <c r="F18" s="118" t="s">
        <v>167</v>
      </c>
      <c r="G18" s="118" t="s">
        <v>167</v>
      </c>
      <c r="H18" s="118" t="s">
        <v>167</v>
      </c>
      <c r="I18" s="41"/>
      <c r="J18" s="119" t="s">
        <v>167</v>
      </c>
      <c r="K18" s="119" t="s">
        <v>167</v>
      </c>
      <c r="L18" s="119" t="s">
        <v>167</v>
      </c>
      <c r="M18" s="41" t="s">
        <v>167</v>
      </c>
      <c r="N18" s="41" t="s">
        <v>167</v>
      </c>
      <c r="O18" s="41"/>
      <c r="P18" s="41"/>
    </row>
    <row r="19" spans="1:16" s="32" customFormat="1" ht="13.5">
      <c r="A19" s="58" t="s">
        <v>287</v>
      </c>
      <c r="B19" s="51" t="s">
        <v>178</v>
      </c>
      <c r="C19" s="51" t="s">
        <v>167</v>
      </c>
      <c r="D19" s="51" t="s">
        <v>167</v>
      </c>
      <c r="E19" s="114">
        <f>I19+O19</f>
        <v>0</v>
      </c>
      <c r="F19" s="118" t="s">
        <v>167</v>
      </c>
      <c r="G19" s="118" t="s">
        <v>167</v>
      </c>
      <c r="H19" s="118" t="s">
        <v>167</v>
      </c>
      <c r="I19" s="41"/>
      <c r="J19" s="119" t="s">
        <v>167</v>
      </c>
      <c r="K19" s="119" t="s">
        <v>167</v>
      </c>
      <c r="L19" s="119" t="s">
        <v>167</v>
      </c>
      <c r="M19" s="41" t="s">
        <v>167</v>
      </c>
      <c r="N19" s="41" t="s">
        <v>167</v>
      </c>
      <c r="O19" s="41"/>
      <c r="P19" s="41" t="s">
        <v>167</v>
      </c>
    </row>
    <row r="20" spans="1:16" s="85" customFormat="1" ht="13.5">
      <c r="A20" s="83" t="s">
        <v>179</v>
      </c>
      <c r="B20" s="84" t="s">
        <v>180</v>
      </c>
      <c r="C20" s="84" t="s">
        <v>167</v>
      </c>
      <c r="D20" s="84" t="s">
        <v>167</v>
      </c>
      <c r="E20" s="113">
        <f aca="true" t="shared" si="0" ref="E20:E60">F20+I20+J20+M20+N20+O20</f>
        <v>9534985</v>
      </c>
      <c r="F20" s="113">
        <f aca="true" t="shared" si="1" ref="F20:F60">G20+H20</f>
        <v>9193088</v>
      </c>
      <c r="G20" s="113">
        <f>G22+G28+G29+G34+G35+G36+G51+G55</f>
        <v>390328</v>
      </c>
      <c r="H20" s="113">
        <f>H22+H28+H29+H34+H35+H36+H51+H55</f>
        <v>8802760</v>
      </c>
      <c r="I20" s="113">
        <f>I22+I28+I29+I34+I35+I36+I51+I55</f>
        <v>0</v>
      </c>
      <c r="J20" s="113">
        <f>K20+L20</f>
        <v>152020</v>
      </c>
      <c r="K20" s="113">
        <f>K22+K28+K29+K34+K35+K36+K51+K55</f>
        <v>47320</v>
      </c>
      <c r="L20" s="113">
        <f>L22+L28+L29+L34+L35+L36+L51+L55</f>
        <v>104700</v>
      </c>
      <c r="M20" s="113">
        <f>M22+M28+M29+M34+M35+M36+M51+M55</f>
        <v>0</v>
      </c>
      <c r="N20" s="113">
        <f>N22+N28+N29+N34+N35+N36+N51+N55</f>
        <v>0</v>
      </c>
      <c r="O20" s="113">
        <f>O22+O28+O29+O34+O35+O36+O51+O55</f>
        <v>189877</v>
      </c>
      <c r="P20" s="113"/>
    </row>
    <row r="21" spans="1:16" s="32" customFormat="1" ht="13.5">
      <c r="A21" s="58" t="s">
        <v>181</v>
      </c>
      <c r="B21" s="41"/>
      <c r="C21" s="51"/>
      <c r="D21" s="51"/>
      <c r="E21" s="114">
        <f t="shared" si="0"/>
        <v>0</v>
      </c>
      <c r="F21" s="115">
        <f t="shared" si="1"/>
        <v>0</v>
      </c>
      <c r="G21" s="115"/>
      <c r="H21" s="115"/>
      <c r="I21" s="120"/>
      <c r="J21" s="117">
        <f aca="true" t="shared" si="2" ref="J21:J60">K21+L21</f>
        <v>0</v>
      </c>
      <c r="K21" s="117"/>
      <c r="L21" s="117"/>
      <c r="M21" s="120"/>
      <c r="N21" s="120"/>
      <c r="O21" s="120"/>
      <c r="P21" s="120"/>
    </row>
    <row r="22" spans="1:16" s="32" customFormat="1" ht="13.5">
      <c r="A22" s="58" t="s">
        <v>183</v>
      </c>
      <c r="B22" s="51" t="s">
        <v>182</v>
      </c>
      <c r="C22" s="51" t="s">
        <v>182</v>
      </c>
      <c r="D22" s="51" t="s">
        <v>170</v>
      </c>
      <c r="E22" s="114">
        <f t="shared" si="0"/>
        <v>8716689.92</v>
      </c>
      <c r="F22" s="115">
        <f t="shared" si="1"/>
        <v>8709400</v>
      </c>
      <c r="G22" s="115">
        <f aca="true" t="shared" si="3" ref="G22:L22">G24+G26+G27+G25</f>
        <v>0</v>
      </c>
      <c r="H22" s="115">
        <f t="shared" si="3"/>
        <v>8709400</v>
      </c>
      <c r="I22" s="122">
        <f t="shared" si="3"/>
        <v>0</v>
      </c>
      <c r="J22" s="117">
        <f t="shared" si="3"/>
        <v>0</v>
      </c>
      <c r="K22" s="117">
        <f t="shared" si="3"/>
        <v>0</v>
      </c>
      <c r="L22" s="117">
        <f t="shared" si="3"/>
        <v>0</v>
      </c>
      <c r="M22" s="120">
        <f>M24+M26+M27</f>
        <v>0</v>
      </c>
      <c r="N22" s="120">
        <f>N24+N26+N27</f>
        <v>0</v>
      </c>
      <c r="O22" s="120">
        <f>O24+O26+O27</f>
        <v>7289.92</v>
      </c>
      <c r="P22" s="120">
        <f>P24+P26+P27</f>
        <v>0</v>
      </c>
    </row>
    <row r="23" spans="1:16" s="32" customFormat="1" ht="13.5">
      <c r="A23" s="58" t="s">
        <v>184</v>
      </c>
      <c r="B23" s="41"/>
      <c r="C23" s="51"/>
      <c r="D23" s="51"/>
      <c r="E23" s="114">
        <f t="shared" si="0"/>
        <v>0</v>
      </c>
      <c r="F23" s="115">
        <f t="shared" si="1"/>
        <v>0</v>
      </c>
      <c r="G23" s="115"/>
      <c r="H23" s="115"/>
      <c r="I23" s="120"/>
      <c r="J23" s="117">
        <f t="shared" si="2"/>
        <v>0</v>
      </c>
      <c r="K23" s="117"/>
      <c r="L23" s="117"/>
      <c r="M23" s="120"/>
      <c r="N23" s="120"/>
      <c r="O23" s="120"/>
      <c r="P23" s="120"/>
    </row>
    <row r="24" spans="1:16" s="32" customFormat="1" ht="13.5">
      <c r="A24" s="58" t="s">
        <v>204</v>
      </c>
      <c r="B24" s="153" t="s">
        <v>185</v>
      </c>
      <c r="C24" s="41">
        <v>211</v>
      </c>
      <c r="D24" s="51" t="s">
        <v>207</v>
      </c>
      <c r="E24" s="114">
        <f t="shared" si="0"/>
        <v>6687299.02</v>
      </c>
      <c r="F24" s="115">
        <f t="shared" si="1"/>
        <v>6681700</v>
      </c>
      <c r="G24" s="115"/>
      <c r="H24" s="115">
        <v>6681700</v>
      </c>
      <c r="I24" s="120"/>
      <c r="J24" s="117">
        <f t="shared" si="2"/>
        <v>0</v>
      </c>
      <c r="K24" s="117"/>
      <c r="L24" s="117"/>
      <c r="M24" s="120"/>
      <c r="N24" s="120"/>
      <c r="O24" s="120">
        <v>5599.02</v>
      </c>
      <c r="P24" s="120"/>
    </row>
    <row r="25" spans="1:16" s="32" customFormat="1" ht="23.25" customHeight="1">
      <c r="A25" s="59" t="s">
        <v>330</v>
      </c>
      <c r="B25" s="153"/>
      <c r="C25" s="41">
        <v>266</v>
      </c>
      <c r="D25" s="51" t="s">
        <v>207</v>
      </c>
      <c r="E25" s="114">
        <f>F25+I25+J25+M25+N25+O25</f>
        <v>9800</v>
      </c>
      <c r="F25" s="115">
        <f>G25+H25</f>
        <v>9800</v>
      </c>
      <c r="G25" s="115"/>
      <c r="H25" s="115">
        <v>9800</v>
      </c>
      <c r="I25" s="120"/>
      <c r="J25" s="117">
        <f>K25+L25</f>
        <v>0</v>
      </c>
      <c r="K25" s="117"/>
      <c r="L25" s="117"/>
      <c r="M25" s="120"/>
      <c r="N25" s="120"/>
      <c r="O25" s="120"/>
      <c r="P25" s="120"/>
    </row>
    <row r="26" spans="1:16" s="32" customFormat="1" ht="27.75" customHeight="1">
      <c r="A26" s="59" t="s">
        <v>205</v>
      </c>
      <c r="B26" s="153"/>
      <c r="C26" s="41">
        <v>213</v>
      </c>
      <c r="D26" s="51" t="s">
        <v>208</v>
      </c>
      <c r="E26" s="114">
        <f t="shared" si="0"/>
        <v>2019590.9</v>
      </c>
      <c r="F26" s="115">
        <f t="shared" si="1"/>
        <v>2017900</v>
      </c>
      <c r="G26" s="115"/>
      <c r="H26" s="115">
        <v>2017900</v>
      </c>
      <c r="I26" s="120"/>
      <c r="J26" s="117">
        <f t="shared" si="2"/>
        <v>0</v>
      </c>
      <c r="K26" s="117"/>
      <c r="L26" s="117"/>
      <c r="M26" s="120"/>
      <c r="N26" s="120"/>
      <c r="O26" s="120">
        <v>1690.9</v>
      </c>
      <c r="P26" s="120"/>
    </row>
    <row r="27" spans="1:16" s="32" customFormat="1" ht="13.5">
      <c r="A27" s="58" t="s">
        <v>206</v>
      </c>
      <c r="B27" s="153"/>
      <c r="C27" s="41">
        <v>266</v>
      </c>
      <c r="D27" s="51" t="s">
        <v>209</v>
      </c>
      <c r="E27" s="114">
        <f t="shared" si="0"/>
        <v>0</v>
      </c>
      <c r="F27" s="115">
        <f t="shared" si="1"/>
        <v>0</v>
      </c>
      <c r="G27" s="115"/>
      <c r="H27" s="115"/>
      <c r="I27" s="120"/>
      <c r="J27" s="117">
        <f t="shared" si="2"/>
        <v>0</v>
      </c>
      <c r="K27" s="117"/>
      <c r="L27" s="117"/>
      <c r="M27" s="120"/>
      <c r="N27" s="120"/>
      <c r="O27" s="120"/>
      <c r="P27" s="120"/>
    </row>
    <row r="28" spans="1:16" s="32" customFormat="1" ht="27">
      <c r="A28" s="59" t="s">
        <v>288</v>
      </c>
      <c r="B28" s="51" t="s">
        <v>186</v>
      </c>
      <c r="C28" s="41">
        <v>260</v>
      </c>
      <c r="D28" s="51" t="s">
        <v>191</v>
      </c>
      <c r="E28" s="114">
        <f t="shared" si="0"/>
        <v>0</v>
      </c>
      <c r="F28" s="115">
        <f t="shared" si="1"/>
        <v>0</v>
      </c>
      <c r="G28" s="115"/>
      <c r="H28" s="115"/>
      <c r="I28" s="120"/>
      <c r="J28" s="117">
        <f t="shared" si="2"/>
        <v>0</v>
      </c>
      <c r="K28" s="117"/>
      <c r="L28" s="117"/>
      <c r="M28" s="120"/>
      <c r="N28" s="120"/>
      <c r="O28" s="120"/>
      <c r="P28" s="120"/>
    </row>
    <row r="29" spans="1:16" s="32" customFormat="1" ht="27">
      <c r="A29" s="59" t="s">
        <v>289</v>
      </c>
      <c r="B29" s="154" t="s">
        <v>187</v>
      </c>
      <c r="C29" s="41">
        <v>291</v>
      </c>
      <c r="D29" s="51" t="s">
        <v>210</v>
      </c>
      <c r="E29" s="114">
        <f t="shared" si="0"/>
        <v>26240</v>
      </c>
      <c r="F29" s="115">
        <f t="shared" si="1"/>
        <v>26240</v>
      </c>
      <c r="G29" s="115">
        <f>G31+G32+G33</f>
        <v>26240</v>
      </c>
      <c r="H29" s="115">
        <f>H31+H32+H33</f>
        <v>0</v>
      </c>
      <c r="I29" s="120">
        <f>I31+I32+I33</f>
        <v>0</v>
      </c>
      <c r="J29" s="117">
        <f t="shared" si="2"/>
        <v>0</v>
      </c>
      <c r="K29" s="117">
        <f aca="true" t="shared" si="4" ref="K29:P29">K31+K32+K33</f>
        <v>0</v>
      </c>
      <c r="L29" s="117">
        <f t="shared" si="4"/>
        <v>0</v>
      </c>
      <c r="M29" s="120">
        <f t="shared" si="4"/>
        <v>0</v>
      </c>
      <c r="N29" s="120">
        <f t="shared" si="4"/>
        <v>0</v>
      </c>
      <c r="O29" s="120">
        <f t="shared" si="4"/>
        <v>0</v>
      </c>
      <c r="P29" s="120">
        <f t="shared" si="4"/>
        <v>0</v>
      </c>
    </row>
    <row r="30" spans="1:16" s="32" customFormat="1" ht="13.5">
      <c r="A30" s="58" t="s">
        <v>30</v>
      </c>
      <c r="B30" s="155"/>
      <c r="C30" s="41"/>
      <c r="D30" s="51"/>
      <c r="E30" s="114">
        <f t="shared" si="0"/>
        <v>0</v>
      </c>
      <c r="F30" s="115">
        <f t="shared" si="1"/>
        <v>0</v>
      </c>
      <c r="G30" s="115"/>
      <c r="H30" s="115"/>
      <c r="I30" s="120"/>
      <c r="J30" s="117">
        <f t="shared" si="2"/>
        <v>0</v>
      </c>
      <c r="K30" s="117"/>
      <c r="L30" s="117"/>
      <c r="M30" s="120"/>
      <c r="N30" s="120"/>
      <c r="O30" s="120"/>
      <c r="P30" s="120"/>
    </row>
    <row r="31" spans="1:16" s="32" customFormat="1" ht="27" customHeight="1">
      <c r="A31" s="59" t="s">
        <v>211</v>
      </c>
      <c r="B31" s="155"/>
      <c r="C31" s="41">
        <v>291</v>
      </c>
      <c r="D31" s="51" t="s">
        <v>212</v>
      </c>
      <c r="E31" s="114">
        <f t="shared" si="0"/>
        <v>21200</v>
      </c>
      <c r="F31" s="115">
        <f t="shared" si="1"/>
        <v>21200</v>
      </c>
      <c r="G31" s="115">
        <v>21200</v>
      </c>
      <c r="H31" s="115"/>
      <c r="I31" s="120"/>
      <c r="J31" s="117">
        <f t="shared" si="2"/>
        <v>0</v>
      </c>
      <c r="K31" s="117"/>
      <c r="L31" s="117"/>
      <c r="M31" s="120"/>
      <c r="N31" s="120"/>
      <c r="O31" s="120"/>
      <c r="P31" s="120"/>
    </row>
    <row r="32" spans="1:16" s="32" customFormat="1" ht="15" customHeight="1">
      <c r="A32" s="59" t="s">
        <v>217</v>
      </c>
      <c r="B32" s="155"/>
      <c r="C32" s="41">
        <v>291</v>
      </c>
      <c r="D32" s="51" t="s">
        <v>213</v>
      </c>
      <c r="E32" s="114">
        <f t="shared" si="0"/>
        <v>2320</v>
      </c>
      <c r="F32" s="115">
        <f t="shared" si="1"/>
        <v>2320</v>
      </c>
      <c r="G32" s="115">
        <v>2320</v>
      </c>
      <c r="H32" s="115"/>
      <c r="I32" s="120"/>
      <c r="J32" s="117">
        <f t="shared" si="2"/>
        <v>0</v>
      </c>
      <c r="K32" s="117"/>
      <c r="L32" s="117"/>
      <c r="M32" s="120"/>
      <c r="N32" s="120"/>
      <c r="O32" s="120"/>
      <c r="P32" s="120"/>
    </row>
    <row r="33" spans="1:16" s="32" customFormat="1" ht="13.5">
      <c r="A33" s="58" t="s">
        <v>214</v>
      </c>
      <c r="B33" s="156"/>
      <c r="C33" s="41">
        <v>291</v>
      </c>
      <c r="D33" s="51" t="s">
        <v>215</v>
      </c>
      <c r="E33" s="114">
        <f t="shared" si="0"/>
        <v>2720</v>
      </c>
      <c r="F33" s="115">
        <f t="shared" si="1"/>
        <v>2720</v>
      </c>
      <c r="G33" s="115">
        <f>680+2040</f>
        <v>2720</v>
      </c>
      <c r="H33" s="115"/>
      <c r="I33" s="120"/>
      <c r="J33" s="117">
        <f t="shared" si="2"/>
        <v>0</v>
      </c>
      <c r="K33" s="117"/>
      <c r="L33" s="117"/>
      <c r="M33" s="120"/>
      <c r="N33" s="120"/>
      <c r="O33" s="120"/>
      <c r="P33" s="120"/>
    </row>
    <row r="34" spans="1:16" s="32" customFormat="1" ht="27">
      <c r="A34" s="59" t="s">
        <v>290</v>
      </c>
      <c r="B34" s="51" t="s">
        <v>188</v>
      </c>
      <c r="C34" s="41">
        <v>241</v>
      </c>
      <c r="D34" s="51" t="s">
        <v>202</v>
      </c>
      <c r="E34" s="114">
        <f t="shared" si="0"/>
        <v>0</v>
      </c>
      <c r="F34" s="115">
        <f t="shared" si="1"/>
        <v>0</v>
      </c>
      <c r="G34" s="115"/>
      <c r="H34" s="115"/>
      <c r="I34" s="120"/>
      <c r="J34" s="117">
        <f t="shared" si="2"/>
        <v>0</v>
      </c>
      <c r="K34" s="117"/>
      <c r="L34" s="117"/>
      <c r="M34" s="120"/>
      <c r="N34" s="120"/>
      <c r="O34" s="120"/>
      <c r="P34" s="120"/>
    </row>
    <row r="35" spans="1:16" s="32" customFormat="1" ht="27">
      <c r="A35" s="59" t="s">
        <v>291</v>
      </c>
      <c r="B35" s="51" t="s">
        <v>189</v>
      </c>
      <c r="C35" s="51" t="s">
        <v>216</v>
      </c>
      <c r="D35" s="51" t="s">
        <v>216</v>
      </c>
      <c r="E35" s="114">
        <f t="shared" si="0"/>
        <v>0</v>
      </c>
      <c r="F35" s="115">
        <f t="shared" si="1"/>
        <v>0</v>
      </c>
      <c r="G35" s="115"/>
      <c r="H35" s="115"/>
      <c r="I35" s="120"/>
      <c r="J35" s="117">
        <f t="shared" si="2"/>
        <v>0</v>
      </c>
      <c r="K35" s="117"/>
      <c r="L35" s="117"/>
      <c r="M35" s="120"/>
      <c r="N35" s="120"/>
      <c r="O35" s="120"/>
      <c r="P35" s="120"/>
    </row>
    <row r="36" spans="1:16" s="32" customFormat="1" ht="23.25" customHeight="1">
      <c r="A36" s="59" t="s">
        <v>292</v>
      </c>
      <c r="B36" s="154" t="s">
        <v>190</v>
      </c>
      <c r="C36" s="51" t="s">
        <v>167</v>
      </c>
      <c r="D36" s="51" t="s">
        <v>167</v>
      </c>
      <c r="E36" s="114">
        <f t="shared" si="0"/>
        <v>792055.08</v>
      </c>
      <c r="F36" s="115">
        <f t="shared" si="1"/>
        <v>457448</v>
      </c>
      <c r="G36" s="115">
        <f aca="true" t="shared" si="5" ref="G36:L36">G38+G39+G40+G41+G42+G43+G44+G47+G48+G49+G45+G46+G50</f>
        <v>364088</v>
      </c>
      <c r="H36" s="115">
        <f t="shared" si="5"/>
        <v>93360</v>
      </c>
      <c r="I36" s="122">
        <f t="shared" si="5"/>
        <v>0</v>
      </c>
      <c r="J36" s="117">
        <f t="shared" si="5"/>
        <v>152020</v>
      </c>
      <c r="K36" s="117">
        <f t="shared" si="5"/>
        <v>47320</v>
      </c>
      <c r="L36" s="117">
        <f t="shared" si="5"/>
        <v>104700</v>
      </c>
      <c r="M36" s="120">
        <f>M38+M39+M40+M41+M42+M43+M44+M47+M48+M49</f>
        <v>0</v>
      </c>
      <c r="N36" s="120">
        <f>N38+N39+N40+N41+N42+N43+N44+N47+N48+N49</f>
        <v>0</v>
      </c>
      <c r="O36" s="120">
        <f>O38+O39+O40+O41+O42+O43+O44+O47+O48+O49</f>
        <v>182587.08</v>
      </c>
      <c r="P36" s="120">
        <f>P38+P39+P40+P41+P42+P43+P44+P47+P48+P49</f>
        <v>0</v>
      </c>
    </row>
    <row r="37" spans="1:16" s="32" customFormat="1" ht="13.5" customHeight="1">
      <c r="A37" s="59" t="s">
        <v>30</v>
      </c>
      <c r="B37" s="155"/>
      <c r="C37" s="41"/>
      <c r="D37" s="51"/>
      <c r="E37" s="114">
        <f t="shared" si="0"/>
        <v>0</v>
      </c>
      <c r="F37" s="115">
        <f t="shared" si="1"/>
        <v>0</v>
      </c>
      <c r="G37" s="115"/>
      <c r="H37" s="115"/>
      <c r="I37" s="120"/>
      <c r="J37" s="117">
        <f t="shared" si="2"/>
        <v>0</v>
      </c>
      <c r="K37" s="117"/>
      <c r="L37" s="117"/>
      <c r="M37" s="120"/>
      <c r="N37" s="120"/>
      <c r="O37" s="120"/>
      <c r="P37" s="120"/>
    </row>
    <row r="38" spans="1:16" s="32" customFormat="1" ht="14.25" customHeight="1">
      <c r="A38" s="58" t="s">
        <v>218</v>
      </c>
      <c r="B38" s="155"/>
      <c r="C38" s="41">
        <v>221</v>
      </c>
      <c r="D38" s="51" t="s">
        <v>219</v>
      </c>
      <c r="E38" s="114">
        <f t="shared" si="0"/>
        <v>25040</v>
      </c>
      <c r="F38" s="115">
        <f t="shared" si="1"/>
        <v>25040</v>
      </c>
      <c r="G38" s="115">
        <v>1880</v>
      </c>
      <c r="H38" s="115">
        <v>23160</v>
      </c>
      <c r="I38" s="120"/>
      <c r="J38" s="117">
        <f t="shared" si="2"/>
        <v>0</v>
      </c>
      <c r="K38" s="117"/>
      <c r="L38" s="117"/>
      <c r="M38" s="120"/>
      <c r="N38" s="120"/>
      <c r="O38" s="120"/>
      <c r="P38" s="120"/>
    </row>
    <row r="39" spans="1:16" s="32" customFormat="1" ht="15.75" customHeight="1">
      <c r="A39" s="58" t="s">
        <v>220</v>
      </c>
      <c r="B39" s="155"/>
      <c r="C39" s="41">
        <v>222</v>
      </c>
      <c r="D39" s="51" t="s">
        <v>219</v>
      </c>
      <c r="E39" s="114">
        <f t="shared" si="0"/>
        <v>0</v>
      </c>
      <c r="F39" s="115">
        <f t="shared" si="1"/>
        <v>0</v>
      </c>
      <c r="G39" s="115"/>
      <c r="H39" s="115"/>
      <c r="I39" s="120"/>
      <c r="J39" s="117">
        <f t="shared" si="2"/>
        <v>0</v>
      </c>
      <c r="K39" s="117"/>
      <c r="L39" s="117"/>
      <c r="M39" s="120"/>
      <c r="N39" s="120"/>
      <c r="O39" s="120"/>
      <c r="P39" s="120"/>
    </row>
    <row r="40" spans="1:16" s="32" customFormat="1" ht="15" customHeight="1">
      <c r="A40" s="58" t="s">
        <v>221</v>
      </c>
      <c r="B40" s="155"/>
      <c r="C40" s="41">
        <v>223</v>
      </c>
      <c r="D40" s="51" t="s">
        <v>219</v>
      </c>
      <c r="E40" s="114">
        <f t="shared" si="0"/>
        <v>311168</v>
      </c>
      <c r="F40" s="115">
        <f t="shared" si="1"/>
        <v>311168</v>
      </c>
      <c r="G40" s="115">
        <v>311168</v>
      </c>
      <c r="H40" s="115"/>
      <c r="I40" s="120"/>
      <c r="J40" s="117">
        <f t="shared" si="2"/>
        <v>0</v>
      </c>
      <c r="K40" s="117"/>
      <c r="L40" s="117"/>
      <c r="M40" s="120"/>
      <c r="N40" s="120"/>
      <c r="O40" s="120"/>
      <c r="P40" s="120"/>
    </row>
    <row r="41" spans="1:16" s="32" customFormat="1" ht="26.25" customHeight="1">
      <c r="A41" s="59" t="s">
        <v>222</v>
      </c>
      <c r="B41" s="155"/>
      <c r="C41" s="41">
        <v>224</v>
      </c>
      <c r="D41" s="51" t="s">
        <v>219</v>
      </c>
      <c r="E41" s="114">
        <f t="shared" si="0"/>
        <v>0</v>
      </c>
      <c r="F41" s="115">
        <f t="shared" si="1"/>
        <v>0</v>
      </c>
      <c r="G41" s="115"/>
      <c r="H41" s="115"/>
      <c r="I41" s="120"/>
      <c r="J41" s="117">
        <f t="shared" si="2"/>
        <v>0</v>
      </c>
      <c r="K41" s="117"/>
      <c r="L41" s="117"/>
      <c r="M41" s="120"/>
      <c r="N41" s="120"/>
      <c r="O41" s="120"/>
      <c r="P41" s="120"/>
    </row>
    <row r="42" spans="1:16" s="32" customFormat="1" ht="24.75" customHeight="1">
      <c r="A42" s="59" t="s">
        <v>223</v>
      </c>
      <c r="B42" s="155"/>
      <c r="C42" s="41">
        <v>225</v>
      </c>
      <c r="D42" s="51" t="s">
        <v>224</v>
      </c>
      <c r="E42" s="114">
        <f t="shared" si="0"/>
        <v>0</v>
      </c>
      <c r="F42" s="115">
        <f t="shared" si="1"/>
        <v>0</v>
      </c>
      <c r="G42" s="115"/>
      <c r="H42" s="115"/>
      <c r="I42" s="120"/>
      <c r="J42" s="117">
        <f t="shared" si="2"/>
        <v>0</v>
      </c>
      <c r="K42" s="117"/>
      <c r="L42" s="117"/>
      <c r="M42" s="120"/>
      <c r="N42" s="120"/>
      <c r="O42" s="120"/>
      <c r="P42" s="120"/>
    </row>
    <row r="43" spans="1:16" s="32" customFormat="1" ht="26.25" customHeight="1">
      <c r="A43" s="59" t="s">
        <v>223</v>
      </c>
      <c r="B43" s="155"/>
      <c r="C43" s="41">
        <v>225</v>
      </c>
      <c r="D43" s="51" t="s">
        <v>219</v>
      </c>
      <c r="E43" s="114">
        <f t="shared" si="0"/>
        <v>24760</v>
      </c>
      <c r="F43" s="115">
        <f t="shared" si="1"/>
        <v>24760</v>
      </c>
      <c r="G43" s="115">
        <v>24760</v>
      </c>
      <c r="H43" s="115"/>
      <c r="I43" s="120"/>
      <c r="J43" s="117">
        <f t="shared" si="2"/>
        <v>0</v>
      </c>
      <c r="K43" s="117"/>
      <c r="L43" s="117"/>
      <c r="M43" s="120"/>
      <c r="N43" s="120"/>
      <c r="O43" s="120"/>
      <c r="P43" s="120"/>
    </row>
    <row r="44" spans="1:16" s="32" customFormat="1" ht="15.75" customHeight="1">
      <c r="A44" s="59" t="s">
        <v>225</v>
      </c>
      <c r="B44" s="155"/>
      <c r="C44" s="41">
        <v>226</v>
      </c>
      <c r="D44" s="51" t="s">
        <v>219</v>
      </c>
      <c r="E44" s="114">
        <f t="shared" si="0"/>
        <v>24520</v>
      </c>
      <c r="F44" s="115">
        <f t="shared" si="1"/>
        <v>24520</v>
      </c>
      <c r="G44" s="115">
        <v>24520</v>
      </c>
      <c r="H44" s="115"/>
      <c r="I44" s="120"/>
      <c r="J44" s="117">
        <f t="shared" si="2"/>
        <v>0</v>
      </c>
      <c r="K44" s="117"/>
      <c r="L44" s="117"/>
      <c r="M44" s="120"/>
      <c r="N44" s="120"/>
      <c r="O44" s="120"/>
      <c r="P44" s="120"/>
    </row>
    <row r="45" spans="1:16" s="32" customFormat="1" ht="15.75" customHeight="1">
      <c r="A45" s="59" t="s">
        <v>331</v>
      </c>
      <c r="B45" s="155"/>
      <c r="C45" s="41">
        <v>227</v>
      </c>
      <c r="D45" s="51" t="s">
        <v>219</v>
      </c>
      <c r="E45" s="114">
        <f>F45+I45+J45+M45+N45+O45</f>
        <v>1760</v>
      </c>
      <c r="F45" s="115">
        <f>G45+H45</f>
        <v>1760</v>
      </c>
      <c r="G45" s="115">
        <v>1760</v>
      </c>
      <c r="H45" s="115"/>
      <c r="I45" s="120"/>
      <c r="J45" s="117">
        <f>K45+L45</f>
        <v>0</v>
      </c>
      <c r="K45" s="117"/>
      <c r="L45" s="117"/>
      <c r="M45" s="120"/>
      <c r="N45" s="120"/>
      <c r="O45" s="120"/>
      <c r="P45" s="120"/>
    </row>
    <row r="46" spans="1:16" s="32" customFormat="1" ht="24.75" customHeight="1">
      <c r="A46" s="59" t="s">
        <v>332</v>
      </c>
      <c r="B46" s="155"/>
      <c r="C46" s="41">
        <v>228</v>
      </c>
      <c r="D46" s="51" t="s">
        <v>219</v>
      </c>
      <c r="E46" s="114">
        <f>F46+I46+J46+M46+N46+O46</f>
        <v>0</v>
      </c>
      <c r="F46" s="115">
        <f>G46+H46</f>
        <v>0</v>
      </c>
      <c r="G46" s="115"/>
      <c r="H46" s="115"/>
      <c r="I46" s="120"/>
      <c r="J46" s="117">
        <f>K46+L46</f>
        <v>0</v>
      </c>
      <c r="K46" s="117"/>
      <c r="L46" s="117"/>
      <c r="M46" s="120"/>
      <c r="N46" s="120"/>
      <c r="O46" s="120"/>
      <c r="P46" s="120"/>
    </row>
    <row r="47" spans="1:16" s="32" customFormat="1" ht="15" customHeight="1">
      <c r="A47" s="59" t="s">
        <v>226</v>
      </c>
      <c r="B47" s="155"/>
      <c r="C47" s="41">
        <v>290</v>
      </c>
      <c r="D47" s="51" t="s">
        <v>219</v>
      </c>
      <c r="E47" s="114">
        <f t="shared" si="0"/>
        <v>0</v>
      </c>
      <c r="F47" s="115">
        <f t="shared" si="1"/>
        <v>0</v>
      </c>
      <c r="G47" s="115"/>
      <c r="H47" s="115"/>
      <c r="I47" s="120"/>
      <c r="J47" s="117">
        <f t="shared" si="2"/>
        <v>0</v>
      </c>
      <c r="K47" s="117"/>
      <c r="L47" s="117"/>
      <c r="M47" s="120"/>
      <c r="N47" s="120"/>
      <c r="O47" s="120"/>
      <c r="P47" s="120"/>
    </row>
    <row r="48" spans="1:16" s="32" customFormat="1" ht="25.5" customHeight="1">
      <c r="A48" s="59" t="s">
        <v>227</v>
      </c>
      <c r="B48" s="155"/>
      <c r="C48" s="41">
        <v>310</v>
      </c>
      <c r="D48" s="51" t="s">
        <v>219</v>
      </c>
      <c r="E48" s="114">
        <f t="shared" si="0"/>
        <v>48300</v>
      </c>
      <c r="F48" s="115">
        <f t="shared" si="1"/>
        <v>48300</v>
      </c>
      <c r="G48" s="115"/>
      <c r="H48" s="115">
        <v>48300</v>
      </c>
      <c r="I48" s="120"/>
      <c r="J48" s="117">
        <f t="shared" si="2"/>
        <v>0</v>
      </c>
      <c r="K48" s="117"/>
      <c r="L48" s="117"/>
      <c r="M48" s="120"/>
      <c r="N48" s="120"/>
      <c r="O48" s="120"/>
      <c r="P48" s="120"/>
    </row>
    <row r="49" spans="1:16" s="32" customFormat="1" ht="27" customHeight="1">
      <c r="A49" s="59" t="s">
        <v>228</v>
      </c>
      <c r="B49" s="156"/>
      <c r="C49" s="41">
        <v>340</v>
      </c>
      <c r="D49" s="51" t="s">
        <v>219</v>
      </c>
      <c r="E49" s="114">
        <f t="shared" si="0"/>
        <v>337107.07999999996</v>
      </c>
      <c r="F49" s="115">
        <f t="shared" si="1"/>
        <v>2500</v>
      </c>
      <c r="G49" s="115"/>
      <c r="H49" s="115">
        <v>2500</v>
      </c>
      <c r="I49" s="120"/>
      <c r="J49" s="117">
        <f t="shared" si="2"/>
        <v>152020</v>
      </c>
      <c r="K49" s="117">
        <f>30280+17040</f>
        <v>47320</v>
      </c>
      <c r="L49" s="117">
        <v>104700</v>
      </c>
      <c r="M49" s="120"/>
      <c r="N49" s="120"/>
      <c r="O49" s="120">
        <f>175500+7087.08</f>
        <v>182587.08</v>
      </c>
      <c r="P49" s="120"/>
    </row>
    <row r="50" spans="1:16" s="32" customFormat="1" ht="17.25" customHeight="1">
      <c r="A50" s="59" t="s">
        <v>333</v>
      </c>
      <c r="B50" s="101"/>
      <c r="C50" s="41">
        <v>350</v>
      </c>
      <c r="D50" s="51" t="s">
        <v>219</v>
      </c>
      <c r="E50" s="114">
        <f>F50+I50+J50+M50+N50+O50</f>
        <v>19400</v>
      </c>
      <c r="F50" s="115">
        <f>G50+H50</f>
        <v>19400</v>
      </c>
      <c r="G50" s="115"/>
      <c r="H50" s="115">
        <v>19400</v>
      </c>
      <c r="I50" s="120"/>
      <c r="J50" s="117">
        <f>K50+L50</f>
        <v>0</v>
      </c>
      <c r="K50" s="117"/>
      <c r="L50" s="117"/>
      <c r="M50" s="120"/>
      <c r="N50" s="120"/>
      <c r="O50" s="120"/>
      <c r="P50" s="120"/>
    </row>
    <row r="51" spans="1:16" s="32" customFormat="1" ht="27">
      <c r="A51" s="59" t="s">
        <v>293</v>
      </c>
      <c r="B51" s="51" t="s">
        <v>191</v>
      </c>
      <c r="C51" s="51" t="s">
        <v>167</v>
      </c>
      <c r="D51" s="51" t="s">
        <v>167</v>
      </c>
      <c r="E51" s="114">
        <f t="shared" si="0"/>
        <v>0</v>
      </c>
      <c r="F51" s="115">
        <f t="shared" si="1"/>
        <v>0</v>
      </c>
      <c r="G51" s="115">
        <f>G53+G54</f>
        <v>0</v>
      </c>
      <c r="H51" s="115">
        <f>H53+H54</f>
        <v>0</v>
      </c>
      <c r="I51" s="120">
        <f>I53+I54</f>
        <v>0</v>
      </c>
      <c r="J51" s="117">
        <f t="shared" si="2"/>
        <v>0</v>
      </c>
      <c r="K51" s="117">
        <f aca="true" t="shared" si="6" ref="K51:P51">K53+K54</f>
        <v>0</v>
      </c>
      <c r="L51" s="117">
        <f t="shared" si="6"/>
        <v>0</v>
      </c>
      <c r="M51" s="120">
        <f t="shared" si="6"/>
        <v>0</v>
      </c>
      <c r="N51" s="120">
        <f t="shared" si="6"/>
        <v>0</v>
      </c>
      <c r="O51" s="120">
        <f t="shared" si="6"/>
        <v>0</v>
      </c>
      <c r="P51" s="120">
        <f t="shared" si="6"/>
        <v>0</v>
      </c>
    </row>
    <row r="52" spans="1:16" s="32" customFormat="1" ht="13.5">
      <c r="A52" s="58" t="s">
        <v>184</v>
      </c>
      <c r="B52" s="41"/>
      <c r="C52" s="41"/>
      <c r="D52" s="41"/>
      <c r="E52" s="114">
        <f t="shared" si="0"/>
        <v>0</v>
      </c>
      <c r="F52" s="115">
        <f t="shared" si="1"/>
        <v>0</v>
      </c>
      <c r="G52" s="115"/>
      <c r="H52" s="115"/>
      <c r="I52" s="120"/>
      <c r="J52" s="117">
        <f t="shared" si="2"/>
        <v>0</v>
      </c>
      <c r="K52" s="117"/>
      <c r="L52" s="117"/>
      <c r="M52" s="120"/>
      <c r="N52" s="120"/>
      <c r="O52" s="120"/>
      <c r="P52" s="120"/>
    </row>
    <row r="53" spans="1:16" s="32" customFormat="1" ht="13.5">
      <c r="A53" s="58" t="s">
        <v>193</v>
      </c>
      <c r="B53" s="51" t="s">
        <v>192</v>
      </c>
      <c r="C53" s="51" t="s">
        <v>216</v>
      </c>
      <c r="D53" s="51" t="s">
        <v>216</v>
      </c>
      <c r="E53" s="114">
        <f t="shared" si="0"/>
        <v>0</v>
      </c>
      <c r="F53" s="115">
        <f t="shared" si="1"/>
        <v>0</v>
      </c>
      <c r="G53" s="115"/>
      <c r="H53" s="115"/>
      <c r="I53" s="120"/>
      <c r="J53" s="117">
        <f t="shared" si="2"/>
        <v>0</v>
      </c>
      <c r="K53" s="117"/>
      <c r="L53" s="117"/>
      <c r="M53" s="120"/>
      <c r="N53" s="120"/>
      <c r="O53" s="120"/>
      <c r="P53" s="120"/>
    </row>
    <row r="54" spans="1:16" s="32" customFormat="1" ht="13.5">
      <c r="A54" s="58" t="s">
        <v>194</v>
      </c>
      <c r="B54" s="51" t="s">
        <v>195</v>
      </c>
      <c r="C54" s="51" t="s">
        <v>216</v>
      </c>
      <c r="D54" s="51" t="s">
        <v>216</v>
      </c>
      <c r="E54" s="114">
        <f t="shared" si="0"/>
        <v>0</v>
      </c>
      <c r="F54" s="115">
        <f t="shared" si="1"/>
        <v>0</v>
      </c>
      <c r="G54" s="115"/>
      <c r="H54" s="115"/>
      <c r="I54" s="120"/>
      <c r="J54" s="117">
        <f t="shared" si="2"/>
        <v>0</v>
      </c>
      <c r="K54" s="117"/>
      <c r="L54" s="117"/>
      <c r="M54" s="120"/>
      <c r="N54" s="120"/>
      <c r="O54" s="120"/>
      <c r="P54" s="120"/>
    </row>
    <row r="55" spans="1:16" s="32" customFormat="1" ht="13.5">
      <c r="A55" s="58" t="s">
        <v>294</v>
      </c>
      <c r="B55" s="51" t="s">
        <v>196</v>
      </c>
      <c r="C55" s="51" t="s">
        <v>216</v>
      </c>
      <c r="D55" s="51" t="s">
        <v>216</v>
      </c>
      <c r="E55" s="114">
        <f t="shared" si="0"/>
        <v>0</v>
      </c>
      <c r="F55" s="115">
        <f t="shared" si="1"/>
        <v>0</v>
      </c>
      <c r="G55" s="115">
        <f>G57+G58</f>
        <v>0</v>
      </c>
      <c r="H55" s="115">
        <f>H57+H58</f>
        <v>0</v>
      </c>
      <c r="I55" s="120">
        <f>I57+I58</f>
        <v>0</v>
      </c>
      <c r="J55" s="117">
        <f t="shared" si="2"/>
        <v>0</v>
      </c>
      <c r="K55" s="117">
        <f aca="true" t="shared" si="7" ref="K55:P55">K57+K58</f>
        <v>0</v>
      </c>
      <c r="L55" s="117">
        <f t="shared" si="7"/>
        <v>0</v>
      </c>
      <c r="M55" s="120">
        <f t="shared" si="7"/>
        <v>0</v>
      </c>
      <c r="N55" s="120">
        <f t="shared" si="7"/>
        <v>0</v>
      </c>
      <c r="O55" s="120">
        <f t="shared" si="7"/>
        <v>0</v>
      </c>
      <c r="P55" s="120">
        <f t="shared" si="7"/>
        <v>0</v>
      </c>
    </row>
    <row r="56" spans="1:16" s="32" customFormat="1" ht="13.5">
      <c r="A56" s="58" t="s">
        <v>184</v>
      </c>
      <c r="B56" s="41"/>
      <c r="C56" s="41"/>
      <c r="D56" s="41"/>
      <c r="E56" s="114">
        <f t="shared" si="0"/>
        <v>0</v>
      </c>
      <c r="F56" s="115">
        <f t="shared" si="1"/>
        <v>0</v>
      </c>
      <c r="G56" s="115"/>
      <c r="H56" s="115"/>
      <c r="I56" s="120"/>
      <c r="J56" s="117">
        <f t="shared" si="2"/>
        <v>0</v>
      </c>
      <c r="K56" s="117"/>
      <c r="L56" s="117"/>
      <c r="M56" s="120"/>
      <c r="N56" s="120"/>
      <c r="O56" s="120"/>
      <c r="P56" s="120"/>
    </row>
    <row r="57" spans="1:16" s="32" customFormat="1" ht="13.5">
      <c r="A57" s="58" t="s">
        <v>198</v>
      </c>
      <c r="B57" s="51" t="s">
        <v>197</v>
      </c>
      <c r="C57" s="51" t="s">
        <v>216</v>
      </c>
      <c r="D57" s="51" t="s">
        <v>216</v>
      </c>
      <c r="E57" s="114">
        <f t="shared" si="0"/>
        <v>0</v>
      </c>
      <c r="F57" s="115">
        <f t="shared" si="1"/>
        <v>0</v>
      </c>
      <c r="G57" s="115"/>
      <c r="H57" s="115"/>
      <c r="I57" s="120"/>
      <c r="J57" s="117">
        <f t="shared" si="2"/>
        <v>0</v>
      </c>
      <c r="K57" s="117"/>
      <c r="L57" s="117"/>
      <c r="M57" s="120"/>
      <c r="N57" s="120"/>
      <c r="O57" s="120"/>
      <c r="P57" s="120"/>
    </row>
    <row r="58" spans="1:16" s="32" customFormat="1" ht="13.5">
      <c r="A58" s="58" t="s">
        <v>199</v>
      </c>
      <c r="B58" s="51" t="s">
        <v>200</v>
      </c>
      <c r="C58" s="51" t="s">
        <v>216</v>
      </c>
      <c r="D58" s="51" t="s">
        <v>216</v>
      </c>
      <c r="E58" s="114">
        <f t="shared" si="0"/>
        <v>0</v>
      </c>
      <c r="F58" s="115">
        <f t="shared" si="1"/>
        <v>0</v>
      </c>
      <c r="G58" s="115"/>
      <c r="H58" s="115"/>
      <c r="I58" s="120"/>
      <c r="J58" s="117">
        <f t="shared" si="2"/>
        <v>0</v>
      </c>
      <c r="K58" s="117"/>
      <c r="L58" s="117"/>
      <c r="M58" s="120"/>
      <c r="N58" s="120"/>
      <c r="O58" s="120"/>
      <c r="P58" s="120"/>
    </row>
    <row r="59" spans="1:16" s="32" customFormat="1" ht="13.5">
      <c r="A59" s="58" t="s">
        <v>236</v>
      </c>
      <c r="B59" s="51" t="s">
        <v>201</v>
      </c>
      <c r="C59" s="51" t="s">
        <v>167</v>
      </c>
      <c r="D59" s="51" t="s">
        <v>167</v>
      </c>
      <c r="E59" s="114">
        <f t="shared" si="0"/>
        <v>0</v>
      </c>
      <c r="F59" s="115">
        <f t="shared" si="1"/>
        <v>0</v>
      </c>
      <c r="G59" s="115"/>
      <c r="H59" s="115"/>
      <c r="I59" s="120"/>
      <c r="J59" s="117">
        <f t="shared" si="2"/>
        <v>0</v>
      </c>
      <c r="K59" s="117"/>
      <c r="L59" s="117"/>
      <c r="M59" s="120"/>
      <c r="N59" s="120"/>
      <c r="O59" s="120"/>
      <c r="P59" s="120"/>
    </row>
    <row r="60" spans="1:16" s="32" customFormat="1" ht="13.5">
      <c r="A60" s="58" t="s">
        <v>238</v>
      </c>
      <c r="B60" s="51" t="s">
        <v>202</v>
      </c>
      <c r="C60" s="51" t="s">
        <v>167</v>
      </c>
      <c r="D60" s="51" t="s">
        <v>167</v>
      </c>
      <c r="E60" s="114">
        <f t="shared" si="0"/>
        <v>0</v>
      </c>
      <c r="F60" s="115">
        <f t="shared" si="1"/>
        <v>0</v>
      </c>
      <c r="G60" s="115"/>
      <c r="H60" s="115"/>
      <c r="I60" s="120"/>
      <c r="J60" s="117">
        <f t="shared" si="2"/>
        <v>0</v>
      </c>
      <c r="K60" s="117"/>
      <c r="L60" s="117"/>
      <c r="M60" s="120"/>
      <c r="N60" s="120"/>
      <c r="O60" s="120"/>
      <c r="P60" s="120"/>
    </row>
    <row r="61" s="87" customFormat="1" ht="13.5">
      <c r="A61" s="86"/>
    </row>
    <row r="62" s="87" customFormat="1" ht="13.5">
      <c r="A62" s="86"/>
    </row>
    <row r="63" s="87" customFormat="1" ht="13.5"/>
    <row r="64" s="87" customFormat="1" ht="13.5"/>
    <row r="65" s="87" customFormat="1" ht="13.5"/>
    <row r="66" s="87" customFormat="1" ht="13.5"/>
    <row r="67" s="87" customFormat="1" ht="13.5"/>
    <row r="68" s="87" customFormat="1" ht="13.5"/>
    <row r="69" s="87" customFormat="1" ht="13.5"/>
    <row r="70" s="87" customFormat="1" ht="13.5"/>
    <row r="71" s="87" customFormat="1" ht="13.5"/>
    <row r="72" s="87" customFormat="1" ht="13.5"/>
    <row r="73" s="87" customFormat="1" ht="13.5"/>
    <row r="74" s="87" customFormat="1" ht="13.5"/>
    <row r="75" s="87" customFormat="1" ht="13.5"/>
    <row r="76" s="87" customFormat="1" ht="13.5"/>
    <row r="77" s="87" customFormat="1" ht="13.5"/>
    <row r="78" s="87" customFormat="1" ht="13.5"/>
    <row r="79" s="87" customFormat="1" ht="13.5"/>
    <row r="80" s="87" customFormat="1" ht="13.5"/>
    <row r="81" s="87" customFormat="1" ht="13.5"/>
    <row r="82" s="87" customFormat="1" ht="13.5"/>
    <row r="83" s="87" customFormat="1" ht="13.5"/>
    <row r="84" s="87" customFormat="1" ht="13.5"/>
    <row r="85" s="87" customFormat="1" ht="13.5"/>
    <row r="86" s="87" customFormat="1" ht="13.5"/>
    <row r="87" s="87" customFormat="1" ht="13.5"/>
    <row r="88" s="87" customFormat="1" ht="13.5"/>
    <row r="89" s="87" customFormat="1" ht="13.5"/>
    <row r="90" s="87" customFormat="1" ht="13.5"/>
    <row r="91" s="87" customFormat="1" ht="13.5"/>
    <row r="92" s="87" customFormat="1" ht="13.5"/>
    <row r="93" s="87" customFormat="1" ht="13.5"/>
    <row r="94" s="87" customFormat="1" ht="13.5"/>
    <row r="95" s="87" customFormat="1" ht="13.5"/>
    <row r="96" s="87" customFormat="1" ht="13.5"/>
    <row r="97" s="87" customFormat="1" ht="13.5"/>
    <row r="98" s="87" customFormat="1" ht="13.5"/>
    <row r="99" s="87" customFormat="1" ht="13.5"/>
    <row r="100" s="87" customFormat="1" ht="13.5"/>
    <row r="101" s="87" customFormat="1" ht="13.5"/>
    <row r="102" s="87" customFormat="1" ht="13.5"/>
    <row r="103" s="87" customFormat="1" ht="13.5"/>
    <row r="104" s="87" customFormat="1" ht="13.5"/>
    <row r="105" s="87" customFormat="1" ht="13.5"/>
    <row r="106" s="87" customFormat="1" ht="13.5"/>
    <row r="107" s="87" customFormat="1" ht="13.5"/>
    <row r="108" s="87" customFormat="1" ht="13.5"/>
    <row r="109" s="87" customFormat="1" ht="13.5"/>
    <row r="110" s="87" customFormat="1" ht="13.5"/>
  </sheetData>
  <sheetProtection/>
  <mergeCells count="25">
    <mergeCell ref="B29:B33"/>
    <mergeCell ref="B36:B49"/>
    <mergeCell ref="A2:P2"/>
    <mergeCell ref="G3:I3"/>
    <mergeCell ref="A5:A9"/>
    <mergeCell ref="B5:B9"/>
    <mergeCell ref="C5:D5"/>
    <mergeCell ref="P8:P9"/>
    <mergeCell ref="M7:M9"/>
    <mergeCell ref="N7:N9"/>
    <mergeCell ref="E5:P5"/>
    <mergeCell ref="O7:P7"/>
    <mergeCell ref="F8:F9"/>
    <mergeCell ref="G8:H8"/>
    <mergeCell ref="J8:J9"/>
    <mergeCell ref="K8:L8"/>
    <mergeCell ref="B24:B27"/>
    <mergeCell ref="F7:H7"/>
    <mergeCell ref="I7:I9"/>
    <mergeCell ref="J7:L7"/>
    <mergeCell ref="C6:C9"/>
    <mergeCell ref="D6:D9"/>
    <mergeCell ref="E6:E9"/>
    <mergeCell ref="F6:P6"/>
    <mergeCell ref="O8:O9"/>
  </mergeCells>
  <printOptions/>
  <pageMargins left="0.5905511811023623" right="0.3937007874015748" top="0.3937007874015748" bottom="0.3937007874015748" header="0.31496062992125984" footer="0.31496062992125984"/>
  <pageSetup fitToHeight="2" fitToWidth="1" horizontalDpi="300" verticalDpi="3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27.00390625" style="0" customWidth="1"/>
    <col min="2" max="2" width="6.875" style="0" customWidth="1"/>
    <col min="3" max="3" width="8.00390625" style="0" customWidth="1"/>
    <col min="4" max="4" width="12.00390625" style="0" customWidth="1"/>
    <col min="5" max="5" width="10.875" style="0" customWidth="1"/>
    <col min="6" max="6" width="10.00390625" style="0" customWidth="1"/>
    <col min="7" max="7" width="12.00390625" style="0" customWidth="1"/>
    <col min="8" max="9" width="9.875" style="0" customWidth="1"/>
    <col min="10" max="10" width="12.125" style="0" customWidth="1"/>
    <col min="11" max="11" width="9.875" style="0" customWidth="1"/>
    <col min="12" max="12" width="9.75390625" style="0" customWidth="1"/>
  </cols>
  <sheetData>
    <row r="1" spans="1:12" s="28" customFormat="1" ht="15">
      <c r="A1" s="157" t="s">
        <v>234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6:8" s="28" customFormat="1" ht="15" hidden="1">
      <c r="F2" s="158"/>
      <c r="G2" s="158"/>
      <c r="H2" s="53"/>
    </row>
    <row r="3" s="28" customFormat="1" ht="15"/>
    <row r="4" spans="1:12" s="25" customFormat="1" ht="24.75" customHeight="1">
      <c r="A4" s="162" t="s">
        <v>27</v>
      </c>
      <c r="B4" s="163" t="s">
        <v>235</v>
      </c>
      <c r="C4" s="163" t="s">
        <v>295</v>
      </c>
      <c r="D4" s="162" t="s">
        <v>229</v>
      </c>
      <c r="E4" s="162"/>
      <c r="F4" s="162"/>
      <c r="G4" s="162"/>
      <c r="H4" s="162"/>
      <c r="I4" s="162"/>
      <c r="J4" s="162"/>
      <c r="K4" s="162"/>
      <c r="L4" s="162"/>
    </row>
    <row r="5" spans="1:12" s="25" customFormat="1" ht="17.25" customHeight="1">
      <c r="A5" s="162"/>
      <c r="B5" s="163"/>
      <c r="C5" s="163"/>
      <c r="D5" s="163" t="s">
        <v>230</v>
      </c>
      <c r="E5" s="163"/>
      <c r="F5" s="163"/>
      <c r="G5" s="162" t="s">
        <v>32</v>
      </c>
      <c r="H5" s="162"/>
      <c r="I5" s="162"/>
      <c r="J5" s="162"/>
      <c r="K5" s="162"/>
      <c r="L5" s="162"/>
    </row>
    <row r="6" spans="1:12" s="25" customFormat="1" ht="81" customHeight="1">
      <c r="A6" s="162"/>
      <c r="B6" s="163"/>
      <c r="C6" s="163"/>
      <c r="D6" s="163"/>
      <c r="E6" s="163"/>
      <c r="F6" s="163"/>
      <c r="G6" s="163" t="s">
        <v>296</v>
      </c>
      <c r="H6" s="163"/>
      <c r="I6" s="163"/>
      <c r="J6" s="163" t="s">
        <v>297</v>
      </c>
      <c r="K6" s="163"/>
      <c r="L6" s="163"/>
    </row>
    <row r="7" spans="1:12" s="25" customFormat="1" ht="53.25" customHeight="1">
      <c r="A7" s="162"/>
      <c r="B7" s="163"/>
      <c r="C7" s="163"/>
      <c r="D7" s="61" t="s">
        <v>336</v>
      </c>
      <c r="E7" s="61" t="s">
        <v>337</v>
      </c>
      <c r="F7" s="61" t="s">
        <v>338</v>
      </c>
      <c r="G7" s="61" t="s">
        <v>336</v>
      </c>
      <c r="H7" s="61" t="s">
        <v>337</v>
      </c>
      <c r="I7" s="61" t="s">
        <v>338</v>
      </c>
      <c r="J7" s="61" t="s">
        <v>336</v>
      </c>
      <c r="K7" s="61" t="s">
        <v>337</v>
      </c>
      <c r="L7" s="61" t="s">
        <v>338</v>
      </c>
    </row>
    <row r="8" spans="1:12" s="25" customFormat="1" ht="14.25" thickBot="1">
      <c r="A8" s="60">
        <v>1</v>
      </c>
      <c r="B8" s="60">
        <v>2</v>
      </c>
      <c r="C8" s="60">
        <v>3</v>
      </c>
      <c r="D8" s="62">
        <v>4</v>
      </c>
      <c r="E8" s="62">
        <v>5</v>
      </c>
      <c r="F8" s="62">
        <v>6</v>
      </c>
      <c r="G8" s="62">
        <v>7</v>
      </c>
      <c r="H8" s="62">
        <v>8</v>
      </c>
      <c r="I8" s="62">
        <v>9</v>
      </c>
      <c r="J8" s="62">
        <v>10</v>
      </c>
      <c r="K8" s="62">
        <v>11</v>
      </c>
      <c r="L8" s="62">
        <v>12</v>
      </c>
    </row>
    <row r="9" spans="1:12" s="25" customFormat="1" ht="40.5">
      <c r="A9" s="63" t="s">
        <v>298</v>
      </c>
      <c r="B9" s="64" t="s">
        <v>231</v>
      </c>
      <c r="C9" s="52" t="s">
        <v>167</v>
      </c>
      <c r="D9" s="72">
        <f>G9+J9</f>
        <v>853890.08</v>
      </c>
      <c r="E9" s="69">
        <f>H9+K9</f>
        <v>816195.08</v>
      </c>
      <c r="F9" s="69">
        <f>I9+L9</f>
        <v>792055.08</v>
      </c>
      <c r="G9" s="69">
        <f aca="true" t="shared" si="0" ref="G9:L9">G11+G13</f>
        <v>853890.08</v>
      </c>
      <c r="H9" s="69">
        <f t="shared" si="0"/>
        <v>816195.08</v>
      </c>
      <c r="I9" s="69">
        <f t="shared" si="0"/>
        <v>792055.08</v>
      </c>
      <c r="J9" s="69">
        <f t="shared" si="0"/>
        <v>0</v>
      </c>
      <c r="K9" s="69">
        <f t="shared" si="0"/>
        <v>0</v>
      </c>
      <c r="L9" s="69">
        <f t="shared" si="0"/>
        <v>0</v>
      </c>
    </row>
    <row r="10" spans="1:12" s="25" customFormat="1" ht="13.5">
      <c r="A10" s="57" t="s">
        <v>32</v>
      </c>
      <c r="B10" s="64"/>
      <c r="C10" s="52"/>
      <c r="D10" s="73"/>
      <c r="E10" s="31"/>
      <c r="F10" s="31"/>
      <c r="G10" s="31"/>
      <c r="H10" s="31"/>
      <c r="I10" s="31"/>
      <c r="J10" s="31"/>
      <c r="K10" s="31"/>
      <c r="L10" s="71"/>
    </row>
    <row r="11" spans="1:12" s="25" customFormat="1" ht="40.5">
      <c r="A11" s="63" t="s">
        <v>299</v>
      </c>
      <c r="B11" s="64" t="s">
        <v>232</v>
      </c>
      <c r="C11" s="52" t="s">
        <v>167</v>
      </c>
      <c r="D11" s="73">
        <f>G11+J11</f>
        <v>0</v>
      </c>
      <c r="E11" s="31">
        <v>0</v>
      </c>
      <c r="F11" s="31">
        <v>0</v>
      </c>
      <c r="G11" s="31"/>
      <c r="H11" s="31">
        <v>0</v>
      </c>
      <c r="I11" s="31">
        <v>0</v>
      </c>
      <c r="J11" s="31">
        <v>0</v>
      </c>
      <c r="K11" s="31">
        <v>0</v>
      </c>
      <c r="L11" s="71">
        <v>0</v>
      </c>
    </row>
    <row r="12" spans="1:12" s="25" customFormat="1" ht="13.5">
      <c r="A12" s="57"/>
      <c r="B12" s="64"/>
      <c r="C12" s="52"/>
      <c r="D12" s="73"/>
      <c r="E12" s="31"/>
      <c r="F12" s="31"/>
      <c r="G12" s="31"/>
      <c r="H12" s="31"/>
      <c r="I12" s="31"/>
      <c r="J12" s="31"/>
      <c r="K12" s="31"/>
      <c r="L12" s="71"/>
    </row>
    <row r="13" spans="1:12" s="25" customFormat="1" ht="27" customHeight="1" thickBot="1">
      <c r="A13" s="63" t="s">
        <v>300</v>
      </c>
      <c r="B13" s="64" t="s">
        <v>233</v>
      </c>
      <c r="C13" s="52" t="s">
        <v>339</v>
      </c>
      <c r="D13" s="74">
        <f>G13+J13</f>
        <v>853890.08</v>
      </c>
      <c r="E13" s="42">
        <f>H13+K13</f>
        <v>816195.08</v>
      </c>
      <c r="F13" s="42">
        <f>I13+L13</f>
        <v>792055.08</v>
      </c>
      <c r="G13" s="75">
        <f>'раздел 3'!E36-'раздел 4 и 5'!G11</f>
        <v>853890.08</v>
      </c>
      <c r="H13" s="75">
        <f>'2020'!E36</f>
        <v>816195.08</v>
      </c>
      <c r="I13" s="75">
        <f>'2021'!E36</f>
        <v>792055.08</v>
      </c>
      <c r="J13" s="75">
        <v>0</v>
      </c>
      <c r="K13" s="42">
        <v>0</v>
      </c>
      <c r="L13" s="76">
        <v>0</v>
      </c>
    </row>
    <row r="16" spans="1:12" s="28" customFormat="1" ht="15">
      <c r="A16" s="157" t="s">
        <v>243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</row>
    <row r="17" spans="6:8" s="28" customFormat="1" ht="15">
      <c r="F17" s="66"/>
      <c r="G17" s="66"/>
      <c r="H17" s="35"/>
    </row>
    <row r="18" spans="4:8" s="28" customFormat="1" ht="15">
      <c r="D18" s="29" t="s">
        <v>162</v>
      </c>
      <c r="E18" s="164" t="s">
        <v>266</v>
      </c>
      <c r="F18" s="164"/>
      <c r="G18" s="54">
        <v>2019</v>
      </c>
      <c r="H18" s="67"/>
    </row>
    <row r="19" s="28" customFormat="1" ht="15"/>
    <row r="20" spans="1:12" s="28" customFormat="1" ht="15">
      <c r="A20" s="162" t="s">
        <v>27</v>
      </c>
      <c r="B20" s="162"/>
      <c r="C20" s="162"/>
      <c r="D20" s="162"/>
      <c r="E20" s="162"/>
      <c r="F20" s="162"/>
      <c r="G20" s="60" t="s">
        <v>235</v>
      </c>
      <c r="H20" s="162" t="s">
        <v>301</v>
      </c>
      <c r="I20" s="162"/>
      <c r="J20" s="162"/>
      <c r="K20" s="162"/>
      <c r="L20" s="162"/>
    </row>
    <row r="21" spans="1:12" s="28" customFormat="1" ht="15.75" thickBot="1">
      <c r="A21" s="162">
        <v>1</v>
      </c>
      <c r="B21" s="162"/>
      <c r="C21" s="162"/>
      <c r="D21" s="162"/>
      <c r="E21" s="162"/>
      <c r="F21" s="162"/>
      <c r="G21" s="62">
        <v>2</v>
      </c>
      <c r="H21" s="169">
        <v>3</v>
      </c>
      <c r="I21" s="169"/>
      <c r="J21" s="169"/>
      <c r="K21" s="169"/>
      <c r="L21" s="169"/>
    </row>
    <row r="22" spans="1:12" s="28" customFormat="1" ht="15">
      <c r="A22" s="165" t="s">
        <v>236</v>
      </c>
      <c r="B22" s="165"/>
      <c r="C22" s="165"/>
      <c r="D22" s="165"/>
      <c r="E22" s="165"/>
      <c r="F22" s="166"/>
      <c r="G22" s="68">
        <v>10</v>
      </c>
      <c r="H22" s="172">
        <v>0</v>
      </c>
      <c r="I22" s="172"/>
      <c r="J22" s="172"/>
      <c r="K22" s="172"/>
      <c r="L22" s="173"/>
    </row>
    <row r="23" spans="1:12" s="28" customFormat="1" ht="15">
      <c r="A23" s="165" t="s">
        <v>238</v>
      </c>
      <c r="B23" s="165"/>
      <c r="C23" s="165"/>
      <c r="D23" s="165"/>
      <c r="E23" s="165"/>
      <c r="F23" s="166"/>
      <c r="G23" s="70">
        <v>20</v>
      </c>
      <c r="H23" s="167">
        <v>0</v>
      </c>
      <c r="I23" s="167"/>
      <c r="J23" s="167"/>
      <c r="K23" s="167"/>
      <c r="L23" s="168"/>
    </row>
    <row r="24" spans="1:12" s="28" customFormat="1" ht="15">
      <c r="A24" s="165" t="s">
        <v>240</v>
      </c>
      <c r="B24" s="165"/>
      <c r="C24" s="165"/>
      <c r="D24" s="165"/>
      <c r="E24" s="165"/>
      <c r="F24" s="166"/>
      <c r="G24" s="70">
        <v>30</v>
      </c>
      <c r="H24" s="167">
        <v>0</v>
      </c>
      <c r="I24" s="167"/>
      <c r="J24" s="167"/>
      <c r="K24" s="167"/>
      <c r="L24" s="168"/>
    </row>
    <row r="25" spans="1:12" s="28" customFormat="1" ht="15">
      <c r="A25" s="165"/>
      <c r="B25" s="165"/>
      <c r="C25" s="165"/>
      <c r="D25" s="165"/>
      <c r="E25" s="165"/>
      <c r="F25" s="166"/>
      <c r="G25" s="70"/>
      <c r="H25" s="167">
        <v>0</v>
      </c>
      <c r="I25" s="167"/>
      <c r="J25" s="167"/>
      <c r="K25" s="167"/>
      <c r="L25" s="168"/>
    </row>
    <row r="26" spans="1:12" s="28" customFormat="1" ht="15">
      <c r="A26" s="165" t="s">
        <v>242</v>
      </c>
      <c r="B26" s="165"/>
      <c r="C26" s="165"/>
      <c r="D26" s="165"/>
      <c r="E26" s="165"/>
      <c r="F26" s="166"/>
      <c r="G26" s="70">
        <v>40</v>
      </c>
      <c r="H26" s="167">
        <v>0</v>
      </c>
      <c r="I26" s="167"/>
      <c r="J26" s="167"/>
      <c r="K26" s="167"/>
      <c r="L26" s="168"/>
    </row>
    <row r="27" spans="1:12" s="28" customFormat="1" ht="15.75" thickBot="1">
      <c r="A27" s="165"/>
      <c r="B27" s="165"/>
      <c r="C27" s="165"/>
      <c r="D27" s="165"/>
      <c r="E27" s="165"/>
      <c r="F27" s="166"/>
      <c r="G27" s="65"/>
      <c r="H27" s="170">
        <v>0</v>
      </c>
      <c r="I27" s="170"/>
      <c r="J27" s="170"/>
      <c r="K27" s="170"/>
      <c r="L27" s="171"/>
    </row>
  </sheetData>
  <sheetProtection/>
  <mergeCells count="28">
    <mergeCell ref="A26:F26"/>
    <mergeCell ref="H26:L26"/>
    <mergeCell ref="A27:F27"/>
    <mergeCell ref="H27:L27"/>
    <mergeCell ref="A22:F22"/>
    <mergeCell ref="H22:L22"/>
    <mergeCell ref="A23:F23"/>
    <mergeCell ref="H23:L23"/>
    <mergeCell ref="A24:F24"/>
    <mergeCell ref="H24:L24"/>
    <mergeCell ref="A20:F20"/>
    <mergeCell ref="A25:F25"/>
    <mergeCell ref="H25:L25"/>
    <mergeCell ref="G5:L5"/>
    <mergeCell ref="G6:I6"/>
    <mergeCell ref="J6:L6"/>
    <mergeCell ref="A16:L16"/>
    <mergeCell ref="H20:L20"/>
    <mergeCell ref="A21:F21"/>
    <mergeCell ref="H21:L21"/>
    <mergeCell ref="A1:L1"/>
    <mergeCell ref="F2:G2"/>
    <mergeCell ref="A4:A7"/>
    <mergeCell ref="B4:B7"/>
    <mergeCell ref="C4:C7"/>
    <mergeCell ref="E18:F18"/>
    <mergeCell ref="D4:L4"/>
    <mergeCell ref="D5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28"/>
  <sheetViews>
    <sheetView zoomScalePageLayoutView="0" workbookViewId="0" topLeftCell="A1">
      <selection activeCell="BI20" sqref="BI20"/>
    </sheetView>
  </sheetViews>
  <sheetFormatPr defaultColWidth="9.00390625" defaultRowHeight="12.75"/>
  <cols>
    <col min="1" max="99" width="1.37890625" style="0" customWidth="1"/>
  </cols>
  <sheetData>
    <row r="1" spans="1:99" s="33" customFormat="1" ht="18">
      <c r="A1" s="214" t="s">
        <v>250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</row>
    <row r="2" s="28" customFormat="1" ht="15"/>
    <row r="3" spans="1:99" s="28" customFormat="1" ht="15">
      <c r="A3" s="215" t="s">
        <v>27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6"/>
      <c r="AY3" s="217" t="s">
        <v>235</v>
      </c>
      <c r="AZ3" s="215"/>
      <c r="BA3" s="215"/>
      <c r="BB3" s="215"/>
      <c r="BC3" s="215"/>
      <c r="BD3" s="215"/>
      <c r="BE3" s="215"/>
      <c r="BF3" s="215"/>
      <c r="BG3" s="216"/>
      <c r="BH3" s="217" t="s">
        <v>244</v>
      </c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6"/>
    </row>
    <row r="4" spans="1:99" s="28" customFormat="1" ht="15.75" thickBot="1">
      <c r="A4" s="218">
        <v>1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9"/>
      <c r="AY4" s="217">
        <v>2</v>
      </c>
      <c r="AZ4" s="215"/>
      <c r="BA4" s="215"/>
      <c r="BB4" s="215"/>
      <c r="BC4" s="215"/>
      <c r="BD4" s="215"/>
      <c r="BE4" s="215"/>
      <c r="BF4" s="215"/>
      <c r="BG4" s="216"/>
      <c r="BH4" s="217">
        <v>3</v>
      </c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6"/>
    </row>
    <row r="5" spans="1:99" s="28" customFormat="1" ht="15">
      <c r="A5" s="176" t="s">
        <v>245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7"/>
      <c r="AY5" s="187" t="s">
        <v>237</v>
      </c>
      <c r="AZ5" s="188"/>
      <c r="BA5" s="188"/>
      <c r="BB5" s="188"/>
      <c r="BC5" s="188"/>
      <c r="BD5" s="188"/>
      <c r="BE5" s="188"/>
      <c r="BF5" s="188"/>
      <c r="BG5" s="189"/>
      <c r="BH5" s="190">
        <v>0</v>
      </c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2"/>
    </row>
    <row r="6" spans="1:99" s="28" customFormat="1" ht="15">
      <c r="A6" s="193" t="s">
        <v>246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4"/>
      <c r="AY6" s="195" t="s">
        <v>239</v>
      </c>
      <c r="AZ6" s="196"/>
      <c r="BA6" s="196"/>
      <c r="BB6" s="196"/>
      <c r="BC6" s="196"/>
      <c r="BD6" s="196"/>
      <c r="BE6" s="196"/>
      <c r="BF6" s="196"/>
      <c r="BG6" s="197"/>
      <c r="BH6" s="203">
        <v>0</v>
      </c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5"/>
    </row>
    <row r="7" spans="1:99" s="28" customFormat="1" ht="15">
      <c r="A7" s="210" t="s">
        <v>247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1"/>
      <c r="AY7" s="198"/>
      <c r="AZ7" s="199"/>
      <c r="BA7" s="199"/>
      <c r="BB7" s="199"/>
      <c r="BC7" s="199"/>
      <c r="BD7" s="199"/>
      <c r="BE7" s="199"/>
      <c r="BF7" s="199"/>
      <c r="BG7" s="200"/>
      <c r="BH7" s="206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207"/>
    </row>
    <row r="8" spans="1:99" s="28" customFormat="1" ht="15">
      <c r="A8" s="212" t="s">
        <v>248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3"/>
      <c r="AY8" s="201"/>
      <c r="AZ8" s="158"/>
      <c r="BA8" s="158"/>
      <c r="BB8" s="158"/>
      <c r="BC8" s="158"/>
      <c r="BD8" s="158"/>
      <c r="BE8" s="158"/>
      <c r="BF8" s="158"/>
      <c r="BG8" s="202"/>
      <c r="BH8" s="208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209"/>
    </row>
    <row r="9" spans="1:99" s="28" customFormat="1" ht="15.75" thickBot="1">
      <c r="A9" s="176" t="s">
        <v>249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7"/>
      <c r="AY9" s="178" t="s">
        <v>241</v>
      </c>
      <c r="AZ9" s="179"/>
      <c r="BA9" s="179"/>
      <c r="BB9" s="179"/>
      <c r="BC9" s="179"/>
      <c r="BD9" s="179"/>
      <c r="BE9" s="179"/>
      <c r="BF9" s="179"/>
      <c r="BG9" s="180"/>
      <c r="BH9" s="181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3"/>
    </row>
    <row r="10" spans="1:99" s="28" customFormat="1" ht="1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5"/>
      <c r="AZ10" s="35"/>
      <c r="BA10" s="35"/>
      <c r="BB10" s="35"/>
      <c r="BC10" s="35"/>
      <c r="BD10" s="35"/>
      <c r="BE10" s="35"/>
      <c r="BF10" s="35"/>
      <c r="BG10" s="35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</row>
    <row r="12" spans="1:59" ht="15">
      <c r="A12" s="175" t="s">
        <v>251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</row>
    <row r="13" spans="1:59" ht="15">
      <c r="A13" s="186" t="s">
        <v>131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</row>
    <row r="14" spans="1:59" ht="15">
      <c r="A14" s="175" t="s">
        <v>132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37"/>
      <c r="AN14" s="37"/>
      <c r="AO14" s="164" t="s">
        <v>311</v>
      </c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</row>
    <row r="15" spans="1:59" ht="15">
      <c r="A15" s="37"/>
      <c r="B15" s="37"/>
      <c r="C15" s="37"/>
      <c r="D15" s="38"/>
      <c r="E15" s="38"/>
      <c r="F15" s="184"/>
      <c r="G15" s="184"/>
      <c r="H15" s="38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157" t="s">
        <v>2</v>
      </c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37"/>
      <c r="AN15" s="37"/>
      <c r="AO15" s="157" t="s">
        <v>3</v>
      </c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</row>
    <row r="16" spans="1:59" ht="15">
      <c r="A16" s="37"/>
      <c r="B16" s="37"/>
      <c r="C16" s="37"/>
      <c r="D16" s="38"/>
      <c r="E16" s="38"/>
      <c r="F16" s="36"/>
      <c r="G16" s="36"/>
      <c r="H16" s="38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37"/>
      <c r="AN16" s="3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</row>
    <row r="17" spans="1:59" ht="15">
      <c r="A17" s="37"/>
      <c r="B17" s="37"/>
      <c r="C17" s="37"/>
      <c r="D17" s="27"/>
      <c r="E17" s="37"/>
      <c r="F17" s="185"/>
      <c r="G17" s="185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</row>
    <row r="18" spans="1:59" ht="15">
      <c r="A18" s="175" t="s">
        <v>133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37"/>
      <c r="AN18" s="37"/>
      <c r="AO18" s="164" t="s">
        <v>319</v>
      </c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</row>
    <row r="19" spans="1:59" ht="15">
      <c r="A19" s="175" t="s">
        <v>131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57" t="s">
        <v>2</v>
      </c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37"/>
      <c r="AN19" s="37"/>
      <c r="AO19" s="157" t="s">
        <v>3</v>
      </c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</row>
    <row r="20" spans="1:59" ht="1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37"/>
      <c r="AN20" s="3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</row>
    <row r="21" spans="1:59" ht="1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</row>
    <row r="22" spans="1:59" ht="15">
      <c r="A22" s="175" t="s">
        <v>134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37"/>
      <c r="AN22" s="37"/>
      <c r="AO22" s="164" t="s">
        <v>327</v>
      </c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</row>
    <row r="23" spans="1:59" ht="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157" t="s">
        <v>2</v>
      </c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37"/>
      <c r="AN23" s="37"/>
      <c r="AO23" s="157" t="s">
        <v>3</v>
      </c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</row>
    <row r="25" spans="1:17" ht="12.75">
      <c r="A25" s="126" t="s">
        <v>252</v>
      </c>
      <c r="B25" s="126"/>
      <c r="C25" s="126"/>
      <c r="D25" s="126"/>
      <c r="E25" s="126"/>
      <c r="F25" s="126"/>
      <c r="G25" s="126"/>
      <c r="J25" s="126" t="s">
        <v>138</v>
      </c>
      <c r="K25" s="126"/>
      <c r="L25" s="126"/>
      <c r="M25" s="126"/>
      <c r="N25" s="126"/>
      <c r="O25" s="126"/>
      <c r="P25" s="126"/>
      <c r="Q25" s="126"/>
    </row>
    <row r="26" spans="1:17" ht="12.75">
      <c r="A26" s="12"/>
      <c r="B26" s="12"/>
      <c r="C26" s="12"/>
      <c r="D26" s="12"/>
      <c r="E26" s="12"/>
      <c r="F26" s="12"/>
      <c r="G26" s="12"/>
      <c r="J26" s="12"/>
      <c r="K26" s="12"/>
      <c r="L26" s="12"/>
      <c r="M26" s="12"/>
      <c r="N26" s="12"/>
      <c r="O26" s="12"/>
      <c r="P26" s="12"/>
      <c r="Q26" s="12"/>
    </row>
    <row r="28" spans="1:29" ht="12.75">
      <c r="A28" s="174"/>
      <c r="B28" s="174"/>
      <c r="C28" s="174"/>
      <c r="D28" s="174"/>
      <c r="E28" s="174"/>
      <c r="F28" s="11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1"/>
      <c r="R28" s="174"/>
      <c r="S28" s="174"/>
      <c r="T28" s="174"/>
      <c r="U28" s="174"/>
      <c r="V28" s="174"/>
      <c r="W28" s="11"/>
      <c r="X28" s="11"/>
      <c r="Y28" s="11"/>
      <c r="Z28" s="11"/>
      <c r="AA28" s="11"/>
      <c r="AB28" s="11"/>
      <c r="AC28" s="11"/>
    </row>
  </sheetData>
  <sheetProtection/>
  <mergeCells count="44">
    <mergeCell ref="A8:AX8"/>
    <mergeCell ref="A1:CU1"/>
    <mergeCell ref="A3:AX3"/>
    <mergeCell ref="AY3:BG3"/>
    <mergeCell ref="BH3:CU3"/>
    <mergeCell ref="A4:AX4"/>
    <mergeCell ref="AY4:BG4"/>
    <mergeCell ref="BH4:CU4"/>
    <mergeCell ref="A14:X14"/>
    <mergeCell ref="Y14:AL14"/>
    <mergeCell ref="Y15:AL15"/>
    <mergeCell ref="A5:AX5"/>
    <mergeCell ref="AY5:BG5"/>
    <mergeCell ref="BH5:CU5"/>
    <mergeCell ref="A6:AX6"/>
    <mergeCell ref="AY6:BG8"/>
    <mergeCell ref="BH6:CU8"/>
    <mergeCell ref="A7:AX7"/>
    <mergeCell ref="AO18:BG18"/>
    <mergeCell ref="Y19:AL19"/>
    <mergeCell ref="AO19:BG19"/>
    <mergeCell ref="A9:AX9"/>
    <mergeCell ref="AY9:BG9"/>
    <mergeCell ref="BH9:CU9"/>
    <mergeCell ref="F15:G15"/>
    <mergeCell ref="F17:G17"/>
    <mergeCell ref="A12:X12"/>
    <mergeCell ref="A13:X13"/>
    <mergeCell ref="AO22:BG22"/>
    <mergeCell ref="Y23:AL23"/>
    <mergeCell ref="AO23:BG23"/>
    <mergeCell ref="A25:G25"/>
    <mergeCell ref="J25:Q25"/>
    <mergeCell ref="AO14:BG14"/>
    <mergeCell ref="AO15:BG15"/>
    <mergeCell ref="A18:X18"/>
    <mergeCell ref="A19:X19"/>
    <mergeCell ref="Y18:AL18"/>
    <mergeCell ref="A28:E28"/>
    <mergeCell ref="G28:P28"/>
    <mergeCell ref="R28:S28"/>
    <mergeCell ref="T28:V28"/>
    <mergeCell ref="A22:X22"/>
    <mergeCell ref="Y22:AL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Пользователь</cp:lastModifiedBy>
  <cp:lastPrinted>2018-11-23T05:28:01Z</cp:lastPrinted>
  <dcterms:created xsi:type="dcterms:W3CDTF">2012-01-18T11:41:38Z</dcterms:created>
  <dcterms:modified xsi:type="dcterms:W3CDTF">2019-03-01T12:38:53Z</dcterms:modified>
  <cp:category/>
  <cp:version/>
  <cp:contentType/>
  <cp:contentStatus/>
</cp:coreProperties>
</file>